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/>
  <mc:AlternateContent xmlns:mc="http://schemas.openxmlformats.org/markup-compatibility/2006">
    <mc:Choice Requires="x15">
      <x15ac:absPath xmlns:x15ac="http://schemas.microsoft.com/office/spreadsheetml/2010/11/ac" url="/Users/claire/Downloads/"/>
    </mc:Choice>
  </mc:AlternateContent>
  <xr:revisionPtr revIDLastSave="0" documentId="8_{59199A14-27FA-264A-A0E7-4216AAABA23F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Pivot Table" sheetId="7" r:id="rId1"/>
    <sheet name="Undergraduate Fall 2020" sheetId="1" r:id="rId2"/>
  </sheets>
  <calcPr calcId="18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9" i="1" l="1"/>
  <c r="Y69" i="1"/>
  <c r="W69" i="1"/>
  <c r="T69" i="1"/>
  <c r="R69" i="1"/>
  <c r="P69" i="1"/>
  <c r="M69" i="1"/>
  <c r="K69" i="1"/>
  <c r="I69" i="1"/>
  <c r="F69" i="1"/>
  <c r="D69" i="1"/>
  <c r="AA44" i="1"/>
  <c r="C16" i="1"/>
  <c r="V16" i="1" s="1"/>
  <c r="C50" i="1"/>
  <c r="AA50" i="1" s="1"/>
  <c r="V44" i="1"/>
  <c r="O44" i="1"/>
  <c r="H44" i="1"/>
  <c r="O50" i="1" l="1"/>
  <c r="AA16" i="1"/>
  <c r="O16" i="1"/>
  <c r="H16" i="1"/>
  <c r="V50" i="1"/>
  <c r="H50" i="1"/>
  <c r="C37" i="1" l="1"/>
  <c r="AA37" i="1" s="1"/>
  <c r="C23" i="1"/>
  <c r="AA23" i="1" s="1"/>
  <c r="C14" i="1"/>
  <c r="C8" i="1"/>
  <c r="AA8" i="1" s="1"/>
  <c r="C15" i="1"/>
  <c r="AA15" i="1" s="1"/>
  <c r="C17" i="1"/>
  <c r="AA17" i="1" s="1"/>
  <c r="C26" i="1"/>
  <c r="AA26" i="1" s="1"/>
  <c r="C32" i="1"/>
  <c r="AA32" i="1" s="1"/>
  <c r="C51" i="1"/>
  <c r="AA51" i="1" s="1"/>
  <c r="C52" i="1"/>
  <c r="AA52" i="1" s="1"/>
  <c r="C18" i="1"/>
  <c r="AA18" i="1" s="1"/>
  <c r="C20" i="1"/>
  <c r="AA20" i="1" s="1"/>
  <c r="C22" i="1"/>
  <c r="AA22" i="1" s="1"/>
  <c r="C38" i="1"/>
  <c r="AA38" i="1" s="1"/>
  <c r="C46" i="1"/>
  <c r="AA46" i="1" s="1"/>
  <c r="C59" i="1"/>
  <c r="AA59" i="1" s="1"/>
  <c r="C63" i="1"/>
  <c r="AA63" i="1" s="1"/>
  <c r="C29" i="1"/>
  <c r="AA29" i="1" s="1"/>
  <c r="C27" i="1"/>
  <c r="AA27" i="1" s="1"/>
  <c r="C21" i="1"/>
  <c r="AA21" i="1" s="1"/>
  <c r="C25" i="1"/>
  <c r="AA25" i="1" s="1"/>
  <c r="C31" i="1"/>
  <c r="AA31" i="1" s="1"/>
  <c r="C47" i="1"/>
  <c r="AA47" i="1" s="1"/>
  <c r="AA14" i="1" l="1"/>
  <c r="V14" i="1"/>
  <c r="H14" i="1"/>
  <c r="O14" i="1"/>
  <c r="V63" i="1"/>
  <c r="O63" i="1"/>
  <c r="H63" i="1"/>
  <c r="V51" i="1"/>
  <c r="O51" i="1"/>
  <c r="H51" i="1"/>
  <c r="V21" i="1"/>
  <c r="O21" i="1"/>
  <c r="H21" i="1"/>
  <c r="V20" i="1"/>
  <c r="O20" i="1"/>
  <c r="H20" i="1"/>
  <c r="V32" i="1"/>
  <c r="O32" i="1"/>
  <c r="H32" i="1"/>
  <c r="V8" i="1"/>
  <c r="O8" i="1"/>
  <c r="H8" i="1"/>
  <c r="V22" i="1"/>
  <c r="O22" i="1"/>
  <c r="H22" i="1"/>
  <c r="V15" i="1"/>
  <c r="O15" i="1"/>
  <c r="H15" i="1"/>
  <c r="V59" i="1"/>
  <c r="O59" i="1"/>
  <c r="H59" i="1"/>
  <c r="V27" i="1"/>
  <c r="O27" i="1"/>
  <c r="H27" i="1"/>
  <c r="H46" i="1"/>
  <c r="V46" i="1"/>
  <c r="O46" i="1"/>
  <c r="H18" i="1"/>
  <c r="V18" i="1"/>
  <c r="O18" i="1"/>
  <c r="O26" i="1"/>
  <c r="H26" i="1"/>
  <c r="V26" i="1"/>
  <c r="H25" i="1"/>
  <c r="V25" i="1"/>
  <c r="O25" i="1"/>
  <c r="V37" i="1"/>
  <c r="O37" i="1"/>
  <c r="H37" i="1"/>
  <c r="V47" i="1"/>
  <c r="O47" i="1"/>
  <c r="H47" i="1"/>
  <c r="H31" i="1"/>
  <c r="V31" i="1"/>
  <c r="O31" i="1"/>
  <c r="V29" i="1"/>
  <c r="O29" i="1"/>
  <c r="H29" i="1"/>
  <c r="H38" i="1"/>
  <c r="O38" i="1"/>
  <c r="V38" i="1"/>
  <c r="H52" i="1"/>
  <c r="V52" i="1"/>
  <c r="O52" i="1"/>
  <c r="O17" i="1"/>
  <c r="H17" i="1"/>
  <c r="V17" i="1"/>
  <c r="H23" i="1"/>
  <c r="O23" i="1"/>
  <c r="V23" i="1"/>
  <c r="C68" i="1"/>
  <c r="AA68" i="1" s="1"/>
  <c r="C67" i="1"/>
  <c r="AA67" i="1" s="1"/>
  <c r="C43" i="1"/>
  <c r="AA43" i="1" s="1"/>
  <c r="C42" i="1"/>
  <c r="AA42" i="1" s="1"/>
  <c r="C34" i="1"/>
  <c r="AA34" i="1" s="1"/>
  <c r="C66" i="1"/>
  <c r="AA66" i="1" s="1"/>
  <c r="C24" i="1"/>
  <c r="AA24" i="1" s="1"/>
  <c r="C64" i="1"/>
  <c r="AA64" i="1" s="1"/>
  <c r="C10" i="1"/>
  <c r="AA10" i="1" s="1"/>
  <c r="C62" i="1"/>
  <c r="AA62" i="1" s="1"/>
  <c r="C61" i="1"/>
  <c r="AA61" i="1" s="1"/>
  <c r="C60" i="1"/>
  <c r="AA60" i="1" s="1"/>
  <c r="C58" i="1"/>
  <c r="AA58" i="1" s="1"/>
  <c r="C57" i="1"/>
  <c r="AA57" i="1" s="1"/>
  <c r="C56" i="1"/>
  <c r="AA56" i="1" s="1"/>
  <c r="C55" i="1"/>
  <c r="AA55" i="1" s="1"/>
  <c r="C54" i="1"/>
  <c r="AA54" i="1" s="1"/>
  <c r="C53" i="1"/>
  <c r="AA53" i="1" s="1"/>
  <c r="C65" i="1"/>
  <c r="AA65" i="1" s="1"/>
  <c r="C45" i="1"/>
  <c r="AA45" i="1" s="1"/>
  <c r="C36" i="1"/>
  <c r="AA36" i="1" s="1"/>
  <c r="C33" i="1"/>
  <c r="AA33" i="1" s="1"/>
  <c r="C19" i="1"/>
  <c r="AA19" i="1" s="1"/>
  <c r="C11" i="1"/>
  <c r="AA11" i="1" s="1"/>
  <c r="C49" i="1"/>
  <c r="AA49" i="1" s="1"/>
  <c r="C41" i="1"/>
  <c r="AA41" i="1" s="1"/>
  <c r="C9" i="1"/>
  <c r="AA9" i="1" s="1"/>
  <c r="C40" i="1"/>
  <c r="AA40" i="1" s="1"/>
  <c r="C39" i="1"/>
  <c r="AA39" i="1" s="1"/>
  <c r="C35" i="1"/>
  <c r="AA35" i="1" s="1"/>
  <c r="C28" i="1"/>
  <c r="AA28" i="1" s="1"/>
  <c r="C30" i="1"/>
  <c r="AA30" i="1" s="1"/>
  <c r="C13" i="1"/>
  <c r="AA13" i="1" s="1"/>
  <c r="C12" i="1"/>
  <c r="AA12" i="1" s="1"/>
  <c r="C48" i="1"/>
  <c r="H48" i="1" s="1"/>
  <c r="C69" i="1" l="1"/>
  <c r="X69" i="1" s="1"/>
  <c r="AA48" i="1"/>
  <c r="H35" i="1"/>
  <c r="V35" i="1"/>
  <c r="O35" i="1"/>
  <c r="V41" i="1"/>
  <c r="O41" i="1"/>
  <c r="H41" i="1"/>
  <c r="V33" i="1"/>
  <c r="O33" i="1"/>
  <c r="H33" i="1"/>
  <c r="V53" i="1"/>
  <c r="O53" i="1"/>
  <c r="H53" i="1"/>
  <c r="V57" i="1"/>
  <c r="O57" i="1"/>
  <c r="H57" i="1"/>
  <c r="V62" i="1"/>
  <c r="O62" i="1"/>
  <c r="H62" i="1"/>
  <c r="V66" i="1"/>
  <c r="O66" i="1"/>
  <c r="H66" i="1"/>
  <c r="V67" i="1"/>
  <c r="O67" i="1"/>
  <c r="H67" i="1"/>
  <c r="V13" i="1"/>
  <c r="O13" i="1"/>
  <c r="H13" i="1"/>
  <c r="V39" i="1"/>
  <c r="O39" i="1"/>
  <c r="H39" i="1"/>
  <c r="V49" i="1"/>
  <c r="O49" i="1"/>
  <c r="H49" i="1"/>
  <c r="V36" i="1"/>
  <c r="O36" i="1"/>
  <c r="H36" i="1"/>
  <c r="V54" i="1"/>
  <c r="O54" i="1"/>
  <c r="H54" i="1"/>
  <c r="V58" i="1"/>
  <c r="O58" i="1"/>
  <c r="H58" i="1"/>
  <c r="H10" i="1"/>
  <c r="V10" i="1"/>
  <c r="O10" i="1"/>
  <c r="H34" i="1"/>
  <c r="V34" i="1"/>
  <c r="O34" i="1"/>
  <c r="H68" i="1"/>
  <c r="O68" i="1"/>
  <c r="V68" i="1"/>
  <c r="V12" i="1"/>
  <c r="H12" i="1"/>
  <c r="O12" i="1"/>
  <c r="V30" i="1"/>
  <c r="O30" i="1"/>
  <c r="H30" i="1"/>
  <c r="H40" i="1"/>
  <c r="V40" i="1"/>
  <c r="O40" i="1"/>
  <c r="H11" i="1"/>
  <c r="V11" i="1"/>
  <c r="O11" i="1"/>
  <c r="H45" i="1"/>
  <c r="O45" i="1"/>
  <c r="V45" i="1"/>
  <c r="H55" i="1"/>
  <c r="V55" i="1"/>
  <c r="O55" i="1"/>
  <c r="H60" i="1"/>
  <c r="V60" i="1"/>
  <c r="O60" i="1"/>
  <c r="V64" i="1"/>
  <c r="O64" i="1"/>
  <c r="H64" i="1"/>
  <c r="H42" i="1"/>
  <c r="V42" i="1"/>
  <c r="O42" i="1"/>
  <c r="O48" i="1"/>
  <c r="V48" i="1"/>
  <c r="H28" i="1"/>
  <c r="V28" i="1"/>
  <c r="O28" i="1"/>
  <c r="V9" i="1"/>
  <c r="O9" i="1"/>
  <c r="H9" i="1"/>
  <c r="H19" i="1"/>
  <c r="V19" i="1"/>
  <c r="O19" i="1"/>
  <c r="V65" i="1"/>
  <c r="O65" i="1"/>
  <c r="H65" i="1"/>
  <c r="H56" i="1"/>
  <c r="V56" i="1"/>
  <c r="O56" i="1"/>
  <c r="V61" i="1"/>
  <c r="O61" i="1"/>
  <c r="H61" i="1"/>
  <c r="V24" i="1"/>
  <c r="O24" i="1"/>
  <c r="H24" i="1"/>
  <c r="V43" i="1"/>
  <c r="O43" i="1"/>
  <c r="H43" i="1"/>
  <c r="L69" i="1" l="1"/>
  <c r="S69" i="1"/>
  <c r="Z69" i="1"/>
  <c r="AA69" i="1" s="1"/>
  <c r="E69" i="1"/>
  <c r="AC69" i="1"/>
  <c r="G69" i="1"/>
  <c r="J69" i="1"/>
  <c r="N69" i="1"/>
  <c r="Q69" i="1"/>
  <c r="U69" i="1"/>
  <c r="O69" i="1" l="1"/>
  <c r="H69" i="1"/>
  <c r="V69" i="1"/>
</calcChain>
</file>

<file path=xl/sharedStrings.xml><?xml version="1.0" encoding="utf-8"?>
<sst xmlns="http://schemas.openxmlformats.org/spreadsheetml/2006/main" count="216" uniqueCount="113">
  <si>
    <t>University of Mary Washington</t>
  </si>
  <si>
    <t>Grade Distribution Summary</t>
  </si>
  <si>
    <t>Dept</t>
  </si>
  <si>
    <t>Course</t>
  </si>
  <si>
    <t>#. Stud.</t>
  </si>
  <si>
    <t>A #</t>
  </si>
  <si>
    <t>A %</t>
  </si>
  <si>
    <t>A- #</t>
  </si>
  <si>
    <t>A- %</t>
  </si>
  <si>
    <t>Tot. A%</t>
  </si>
  <si>
    <t>B+ #</t>
  </si>
  <si>
    <t>B+ %</t>
  </si>
  <si>
    <t>B #</t>
  </si>
  <si>
    <t>B %</t>
  </si>
  <si>
    <t>B- #</t>
  </si>
  <si>
    <t>B- %</t>
  </si>
  <si>
    <t>Tot. B %</t>
  </si>
  <si>
    <t>C+ #</t>
  </si>
  <si>
    <t>C+ %</t>
  </si>
  <si>
    <t>C #</t>
  </si>
  <si>
    <t>C %</t>
  </si>
  <si>
    <t>C- #</t>
  </si>
  <si>
    <t>C- %</t>
  </si>
  <si>
    <t>Tot. C %</t>
  </si>
  <si>
    <t>D+ #</t>
  </si>
  <si>
    <t>D+ %</t>
  </si>
  <si>
    <t>D #</t>
  </si>
  <si>
    <t>D %</t>
  </si>
  <si>
    <t>Tot. D %</t>
  </si>
  <si>
    <t>F #</t>
  </si>
  <si>
    <t>F %</t>
  </si>
  <si>
    <t>ADCP</t>
  </si>
  <si>
    <t>LRSP</t>
  </si>
  <si>
    <t>ARTD</t>
  </si>
  <si>
    <t>ARTH</t>
  </si>
  <si>
    <t>ARTS</t>
  </si>
  <si>
    <t>BIOL</t>
  </si>
  <si>
    <t>BLST</t>
  </si>
  <si>
    <t>BUSI</t>
  </si>
  <si>
    <t>ACCT</t>
  </si>
  <si>
    <t>BLAW</t>
  </si>
  <si>
    <t>BUAD</t>
  </si>
  <si>
    <t>DSCI</t>
  </si>
  <si>
    <t>FINC</t>
  </si>
  <si>
    <t>MGMT</t>
  </si>
  <si>
    <t>MIST</t>
  </si>
  <si>
    <t>MKTG</t>
  </si>
  <si>
    <t>CHEM</t>
  </si>
  <si>
    <t>CLPR</t>
  </si>
  <si>
    <t>CLAS</t>
  </si>
  <si>
    <t>CPRD</t>
  </si>
  <si>
    <t>GREK</t>
  </si>
  <si>
    <t>LATN</t>
  </si>
  <si>
    <t>PHIL</t>
  </si>
  <si>
    <t>RELG</t>
  </si>
  <si>
    <t>CPSC</t>
  </si>
  <si>
    <t>CUIN</t>
  </si>
  <si>
    <t>EDUC</t>
  </si>
  <si>
    <t>ECON</t>
  </si>
  <si>
    <t>ENLS</t>
  </si>
  <si>
    <t>COMM</t>
  </si>
  <si>
    <t>DGST</t>
  </si>
  <si>
    <t>ENGL</t>
  </si>
  <si>
    <t>LING</t>
  </si>
  <si>
    <t>ESGE</t>
  </si>
  <si>
    <t>EESC</t>
  </si>
  <si>
    <t>FLSP</t>
  </si>
  <si>
    <t>EDSE</t>
  </si>
  <si>
    <t>GEOG</t>
  </si>
  <si>
    <t>GISC</t>
  </si>
  <si>
    <t>HEPE</t>
  </si>
  <si>
    <t>HEED</t>
  </si>
  <si>
    <t>HIPR</t>
  </si>
  <si>
    <t>HISP</t>
  </si>
  <si>
    <t>HISA</t>
  </si>
  <si>
    <t>AMST</t>
  </si>
  <si>
    <t>HIST</t>
  </si>
  <si>
    <t>MATH</t>
  </si>
  <si>
    <t>MDFL</t>
  </si>
  <si>
    <t>ARAB</t>
  </si>
  <si>
    <t>CHIN</t>
  </si>
  <si>
    <t>FREN</t>
  </si>
  <si>
    <t>GERM</t>
  </si>
  <si>
    <t>ITAL</t>
  </si>
  <si>
    <t>SPAN</t>
  </si>
  <si>
    <t>MSCI</t>
  </si>
  <si>
    <t>MUSC</t>
  </si>
  <si>
    <t>MUHL</t>
  </si>
  <si>
    <t>MUPR</t>
  </si>
  <si>
    <t>MUTC</t>
  </si>
  <si>
    <t>MUTH</t>
  </si>
  <si>
    <t>NURS</t>
  </si>
  <si>
    <t>PHYS</t>
  </si>
  <si>
    <t>PSIA</t>
  </si>
  <si>
    <t>INAF</t>
  </si>
  <si>
    <t>PSCI</t>
  </si>
  <si>
    <t>PSYC</t>
  </si>
  <si>
    <t>SOAN</t>
  </si>
  <si>
    <t>ANTH</t>
  </si>
  <si>
    <t>SOCG</t>
  </si>
  <si>
    <t>THDA</t>
  </si>
  <si>
    <t>DANC</t>
  </si>
  <si>
    <t>THEA</t>
  </si>
  <si>
    <t>FSEM</t>
  </si>
  <si>
    <t>HONR</t>
  </si>
  <si>
    <t>IDIS</t>
  </si>
  <si>
    <t>URES</t>
  </si>
  <si>
    <t>WGST</t>
  </si>
  <si>
    <t>Total</t>
  </si>
  <si>
    <t>Sharepoint file: grade_distribution_subj</t>
  </si>
  <si>
    <t>FALL 2020 UNDERGRADUATE</t>
  </si>
  <si>
    <t>Grand Total</t>
  </si>
  <si>
    <t>Sum of #. Stud.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</si>
</sst>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.00;\(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sz val="9"/>
      <color rgb="FF2255AA"/>
      <name val="Calibri"/>
      <family val="2"/>
    </font>
    <font>
      <sz val="9"/>
      <color theme="1"/>
      <name val="Calibri"/>
      <family val="2"/>
    </font>
    <font>
      <b/>
      <sz val="10"/>
      <color theme="3" tint="-0.249977111117893"/>
      <name val="Cambria"/>
      <family val="1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Border="1"/>
    <xf numFmtId="0" fontId="11" fillId="0" borderId="3" xfId="0" applyFont="1" applyBorder="1"/>
    <xf numFmtId="164" fontId="10" fillId="0" borderId="2" xfId="1" applyNumberFormat="1" applyFont="1" applyBorder="1" applyAlignment="1" applyProtection="1">
      <alignment vertical="top" wrapText="1" readingOrder="1"/>
      <protection locked="0"/>
    </xf>
    <xf numFmtId="0" fontId="11" fillId="0" borderId="2" xfId="0" applyFont="1" applyBorder="1"/>
    <xf numFmtId="164" fontId="10" fillId="0" borderId="2" xfId="1" applyNumberFormat="1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1" fillId="0" borderId="4" xfId="0" applyFont="1" applyBorder="1"/>
    <xf numFmtId="0" fontId="10" fillId="0" borderId="3" xfId="0" applyFont="1" applyBorder="1" applyAlignment="1" applyProtection="1">
      <alignment vertical="top" wrapText="1" readingOrder="1"/>
      <protection locked="0"/>
    </xf>
    <xf numFmtId="0" fontId="11" fillId="4" borderId="2" xfId="0" applyFont="1" applyFill="1" applyBorder="1"/>
    <xf numFmtId="0" fontId="9" fillId="0" borderId="1" xfId="0" applyFont="1" applyBorder="1"/>
    <xf numFmtId="0" fontId="12" fillId="0" borderId="1" xfId="0" applyFont="1" applyBorder="1"/>
    <xf numFmtId="10" fontId="12" fillId="0" borderId="1" xfId="0" applyNumberFormat="1" applyFont="1" applyBorder="1"/>
    <xf numFmtId="0" fontId="13" fillId="0" borderId="0" xfId="0" applyFont="1"/>
    <xf numFmtId="10" fontId="14" fillId="5" borderId="3" xfId="0" applyNumberFormat="1" applyFont="1" applyFill="1" applyBorder="1" applyAlignment="1">
      <alignment horizontal="right" readingOrder="1"/>
    </xf>
    <xf numFmtId="0" fontId="11" fillId="0" borderId="6" xfId="0" applyFont="1" applyBorder="1"/>
    <xf numFmtId="164" fontId="10" fillId="0" borderId="3" xfId="1" applyNumberFormat="1" applyFont="1" applyFill="1" applyBorder="1" applyAlignment="1" applyProtection="1">
      <alignment vertical="top" wrapText="1" readingOrder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/>
    <xf numFmtId="164" fontId="10" fillId="3" borderId="5" xfId="1" applyNumberFormat="1" applyFont="1" applyFill="1" applyBorder="1" applyAlignment="1" applyProtection="1">
      <alignment vertical="top" wrapText="1" readingOrder="1"/>
      <protection locked="0"/>
    </xf>
    <xf numFmtId="164" fontId="11" fillId="3" borderId="5" xfId="1" applyNumberFormat="1" applyFont="1" applyFill="1" applyBorder="1" applyAlignment="1" applyProtection="1">
      <alignment vertical="top" wrapText="1" readingOrder="1"/>
      <protection locked="0"/>
    </xf>
    <xf numFmtId="0" fontId="8" fillId="2" borderId="7" xfId="2" applyFont="1" applyFill="1" applyBorder="1" applyAlignment="1" applyProtection="1">
      <alignment vertical="top" readingOrder="1"/>
      <protection locked="0"/>
    </xf>
    <xf numFmtId="0" fontId="8" fillId="2" borderId="8" xfId="2" applyFont="1" applyFill="1" applyBorder="1" applyAlignment="1" applyProtection="1">
      <alignment vertical="top" readingOrder="1"/>
      <protection locked="0"/>
    </xf>
    <xf numFmtId="0" fontId="8" fillId="2" borderId="8" xfId="2" applyFont="1" applyFill="1" applyBorder="1" applyAlignment="1" applyProtection="1">
      <alignment horizontal="center" vertical="center" readingOrder="1"/>
      <protection locked="0"/>
    </xf>
    <xf numFmtId="0" fontId="8" fillId="3" borderId="8" xfId="2" applyFont="1" applyFill="1" applyBorder="1" applyAlignment="1" applyProtection="1">
      <alignment horizontal="center" vertical="center" readingOrder="1"/>
      <protection locked="0"/>
    </xf>
    <xf numFmtId="0" fontId="8" fillId="3" borderId="9" xfId="2" applyFont="1" applyFill="1" applyBorder="1" applyAlignment="1" applyProtection="1">
      <alignment horizontal="center" vertical="center" readingOrder="1"/>
      <protection locked="0"/>
    </xf>
    <xf numFmtId="0" fontId="9" fillId="0" borderId="10" xfId="0" applyFont="1" applyBorder="1"/>
    <xf numFmtId="0" fontId="9" fillId="0" borderId="11" xfId="0" applyFont="1" applyBorder="1"/>
    <xf numFmtId="0" fontId="10" fillId="0" borderId="11" xfId="0" applyFont="1" applyBorder="1" applyAlignment="1" applyProtection="1">
      <alignment vertical="top" wrapText="1" readingOrder="1"/>
      <protection locked="0"/>
    </xf>
    <xf numFmtId="0" fontId="11" fillId="0" borderId="11" xfId="0" applyFont="1" applyBorder="1"/>
    <xf numFmtId="164" fontId="11" fillId="0" borderId="11" xfId="0" applyNumberFormat="1" applyFont="1" applyBorder="1"/>
    <xf numFmtId="10" fontId="14" fillId="5" borderId="10" xfId="0" applyNumberFormat="1" applyFont="1" applyFill="1" applyBorder="1" applyAlignment="1">
      <alignment horizontal="right" readingOrder="1"/>
    </xf>
    <xf numFmtId="164" fontId="11" fillId="3" borderId="12" xfId="0" applyNumberFormat="1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Percent" xfId="1" builtinId="5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fill>
        <patternFill patternType="solid">
          <fgColor indexed="64"/>
          <bgColor theme="4" tint="0.5999938962981048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[Fall 2020 UMW.xlsx]Pivot Table!PivotTable1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Table'!$A$4:$A$65</c:f>
              <c:strCache>
                <c:ptCount val="61"/>
                <c:pt idx="0">
                  <c:v>DANC</c:v>
                </c:pt>
                <c:pt idx="1">
                  <c:v>INAF</c:v>
                </c:pt>
                <c:pt idx="2">
                  <c:v>MSCI</c:v>
                </c:pt>
                <c:pt idx="3">
                  <c:v>BLST</c:v>
                </c:pt>
                <c:pt idx="4">
                  <c:v>GREK</c:v>
                </c:pt>
                <c:pt idx="5">
                  <c:v>LRSP</c:v>
                </c:pt>
                <c:pt idx="6">
                  <c:v>URES</c:v>
                </c:pt>
                <c:pt idx="7">
                  <c:v>ARAB</c:v>
                </c:pt>
                <c:pt idx="8">
                  <c:v>CPRD</c:v>
                </c:pt>
                <c:pt idx="9">
                  <c:v>CHIN</c:v>
                </c:pt>
                <c:pt idx="10">
                  <c:v>ITAL</c:v>
                </c:pt>
                <c:pt idx="11">
                  <c:v>AMST</c:v>
                </c:pt>
                <c:pt idx="12">
                  <c:v>MUTC</c:v>
                </c:pt>
                <c:pt idx="13">
                  <c:v>WGST</c:v>
                </c:pt>
                <c:pt idx="14">
                  <c:v>HEED</c:v>
                </c:pt>
                <c:pt idx="15">
                  <c:v>EDSE</c:v>
                </c:pt>
                <c:pt idx="16">
                  <c:v>HONR</c:v>
                </c:pt>
                <c:pt idx="17">
                  <c:v>GISC</c:v>
                </c:pt>
                <c:pt idx="18">
                  <c:v>MUTH</c:v>
                </c:pt>
                <c:pt idx="19">
                  <c:v>LATN</c:v>
                </c:pt>
                <c:pt idx="20">
                  <c:v>FINC</c:v>
                </c:pt>
                <c:pt idx="21">
                  <c:v>GERM</c:v>
                </c:pt>
                <c:pt idx="22">
                  <c:v>BLAW</c:v>
                </c:pt>
                <c:pt idx="23">
                  <c:v>DSCI</c:v>
                </c:pt>
                <c:pt idx="24">
                  <c:v>FREN</c:v>
                </c:pt>
                <c:pt idx="25">
                  <c:v>IDIS</c:v>
                </c:pt>
                <c:pt idx="26">
                  <c:v>MUHL</c:v>
                </c:pt>
                <c:pt idx="27">
                  <c:v>CLAS</c:v>
                </c:pt>
                <c:pt idx="28">
                  <c:v>MIST</c:v>
                </c:pt>
                <c:pt idx="29">
                  <c:v>DGST</c:v>
                </c:pt>
                <c:pt idx="30">
                  <c:v>PHYS</c:v>
                </c:pt>
                <c:pt idx="31">
                  <c:v>NURS</c:v>
                </c:pt>
                <c:pt idx="32">
                  <c:v>MUPR</c:v>
                </c:pt>
                <c:pt idx="33">
                  <c:v>BUAD</c:v>
                </c:pt>
                <c:pt idx="34">
                  <c:v>LING</c:v>
                </c:pt>
                <c:pt idx="35">
                  <c:v>ANTH</c:v>
                </c:pt>
                <c:pt idx="36">
                  <c:v>RELG</c:v>
                </c:pt>
                <c:pt idx="37">
                  <c:v>ARTH</c:v>
                </c:pt>
                <c:pt idx="38">
                  <c:v>PHIL</c:v>
                </c:pt>
                <c:pt idx="39">
                  <c:v>MGMT</c:v>
                </c:pt>
                <c:pt idx="40">
                  <c:v>MKTG</c:v>
                </c:pt>
                <c:pt idx="41">
                  <c:v>ARTS</c:v>
                </c:pt>
                <c:pt idx="42">
                  <c:v>THEA</c:v>
                </c:pt>
                <c:pt idx="43">
                  <c:v>ACCT</c:v>
                </c:pt>
                <c:pt idx="44">
                  <c:v>HISP</c:v>
                </c:pt>
                <c:pt idx="45">
                  <c:v>COMM</c:v>
                </c:pt>
                <c:pt idx="46">
                  <c:v>CHEM</c:v>
                </c:pt>
                <c:pt idx="47">
                  <c:v>EESC</c:v>
                </c:pt>
                <c:pt idx="48">
                  <c:v>EDUC</c:v>
                </c:pt>
                <c:pt idx="49">
                  <c:v>GEOG</c:v>
                </c:pt>
                <c:pt idx="50">
                  <c:v>SOCG</c:v>
                </c:pt>
                <c:pt idx="51">
                  <c:v>MATH</c:v>
                </c:pt>
                <c:pt idx="52">
                  <c:v>ECON</c:v>
                </c:pt>
                <c:pt idx="53">
                  <c:v>CPSC</c:v>
                </c:pt>
                <c:pt idx="54">
                  <c:v>PSCI</c:v>
                </c:pt>
                <c:pt idx="55">
                  <c:v>HIST</c:v>
                </c:pt>
                <c:pt idx="56">
                  <c:v>SPAN</c:v>
                </c:pt>
                <c:pt idx="57">
                  <c:v>FSEM</c:v>
                </c:pt>
                <c:pt idx="58">
                  <c:v>BIOL</c:v>
                </c:pt>
                <c:pt idx="59">
                  <c:v>ENGL</c:v>
                </c:pt>
                <c:pt idx="60">
                  <c:v>PSYC</c:v>
                </c:pt>
              </c:strCache>
            </c:strRef>
          </c:cat>
          <c:val>
            <c:numRef>
              <c:f>'Pivot Table'!$B$4:$B$65</c:f>
              <c:numCache>
                <c:formatCode>General</c:formatCode>
                <c:ptCount val="61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18</c:v>
                </c:pt>
                <c:pt idx="6">
                  <c:v>21</c:v>
                </c:pt>
                <c:pt idx="7">
                  <c:v>28</c:v>
                </c:pt>
                <c:pt idx="8">
                  <c:v>28</c:v>
                </c:pt>
                <c:pt idx="9">
                  <c:v>35</c:v>
                </c:pt>
                <c:pt idx="10">
                  <c:v>37</c:v>
                </c:pt>
                <c:pt idx="11">
                  <c:v>40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52</c:v>
                </c:pt>
                <c:pt idx="16">
                  <c:v>55</c:v>
                </c:pt>
                <c:pt idx="17">
                  <c:v>62</c:v>
                </c:pt>
                <c:pt idx="18">
                  <c:v>65</c:v>
                </c:pt>
                <c:pt idx="19">
                  <c:v>85</c:v>
                </c:pt>
                <c:pt idx="20">
                  <c:v>86</c:v>
                </c:pt>
                <c:pt idx="21">
                  <c:v>98</c:v>
                </c:pt>
                <c:pt idx="22">
                  <c:v>101</c:v>
                </c:pt>
                <c:pt idx="23">
                  <c:v>101</c:v>
                </c:pt>
                <c:pt idx="24">
                  <c:v>107</c:v>
                </c:pt>
                <c:pt idx="25">
                  <c:v>115</c:v>
                </c:pt>
                <c:pt idx="26">
                  <c:v>124</c:v>
                </c:pt>
                <c:pt idx="27">
                  <c:v>129</c:v>
                </c:pt>
                <c:pt idx="28">
                  <c:v>137</c:v>
                </c:pt>
                <c:pt idx="29">
                  <c:v>144</c:v>
                </c:pt>
                <c:pt idx="30">
                  <c:v>167</c:v>
                </c:pt>
                <c:pt idx="31">
                  <c:v>168</c:v>
                </c:pt>
                <c:pt idx="32">
                  <c:v>193</c:v>
                </c:pt>
                <c:pt idx="33">
                  <c:v>201</c:v>
                </c:pt>
                <c:pt idx="34">
                  <c:v>202</c:v>
                </c:pt>
                <c:pt idx="35">
                  <c:v>207</c:v>
                </c:pt>
                <c:pt idx="36">
                  <c:v>233</c:v>
                </c:pt>
                <c:pt idx="37">
                  <c:v>256</c:v>
                </c:pt>
                <c:pt idx="38">
                  <c:v>275</c:v>
                </c:pt>
                <c:pt idx="39">
                  <c:v>275</c:v>
                </c:pt>
                <c:pt idx="40">
                  <c:v>280</c:v>
                </c:pt>
                <c:pt idx="41">
                  <c:v>286</c:v>
                </c:pt>
                <c:pt idx="42">
                  <c:v>311</c:v>
                </c:pt>
                <c:pt idx="43">
                  <c:v>312</c:v>
                </c:pt>
                <c:pt idx="44">
                  <c:v>332</c:v>
                </c:pt>
                <c:pt idx="45">
                  <c:v>355</c:v>
                </c:pt>
                <c:pt idx="46">
                  <c:v>372</c:v>
                </c:pt>
                <c:pt idx="47">
                  <c:v>379</c:v>
                </c:pt>
                <c:pt idx="48">
                  <c:v>393</c:v>
                </c:pt>
                <c:pt idx="49">
                  <c:v>398</c:v>
                </c:pt>
                <c:pt idx="50">
                  <c:v>405</c:v>
                </c:pt>
                <c:pt idx="51">
                  <c:v>468</c:v>
                </c:pt>
                <c:pt idx="52">
                  <c:v>472</c:v>
                </c:pt>
                <c:pt idx="53">
                  <c:v>566</c:v>
                </c:pt>
                <c:pt idx="54">
                  <c:v>589</c:v>
                </c:pt>
                <c:pt idx="55">
                  <c:v>615</c:v>
                </c:pt>
                <c:pt idx="56">
                  <c:v>646</c:v>
                </c:pt>
                <c:pt idx="57">
                  <c:v>685</c:v>
                </c:pt>
                <c:pt idx="58">
                  <c:v>800</c:v>
                </c:pt>
                <c:pt idx="59">
                  <c:v>938</c:v>
                </c:pt>
                <c:pt idx="60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7-A44C-9DD1-0ACB0DCCF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7061376"/>
        <c:axId val="1540798816"/>
      </c:barChart>
      <c:catAx>
        <c:axId val="8770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0798816"/>
        <c:crosses val="autoZero"/>
        <c:auto val="1"/>
        <c:lblAlgn val="ctr"/>
        <c:lblOffset val="100"/>
        <c:noMultiLvlLbl val="0"/>
      </c:catAx>
      <c:valAx>
        <c:axId val="154079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06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12700</xdr:rowOff>
    </xdr:from>
    <xdr:to>
      <xdr:col>27</xdr:col>
      <xdr:colOff>101600</xdr:colOff>
      <xdr:row>22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4849C1-D11F-20D7-26C6-EA9264A01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ire Quinn" refreshedDate="45621.286040740742" createdVersion="8" refreshedVersion="8" minRefreshableVersion="3" recordCount="61" xr:uid="{A98B646C-0DF7-B646-B9FC-85502587ECF1}">
  <cacheSource type="worksheet">
    <worksheetSource name="Table1"/>
  </cacheSource>
  <cacheFields count="29">
    <cacheField name="Dept" numFmtId="0">
      <sharedItems containsBlank="1"/>
    </cacheField>
    <cacheField name="Course" numFmtId="0">
      <sharedItems count="61">
        <s v="ACCT"/>
        <s v="AMST"/>
        <s v="ANTH"/>
        <s v="ARAB"/>
        <s v="ARTH"/>
        <s v="ARTS"/>
        <s v="BIOL"/>
        <s v="BLAW"/>
        <s v="BLST"/>
        <s v="BUAD"/>
        <s v="CHEM"/>
        <s v="CHIN"/>
        <s v="CLAS"/>
        <s v="COMM"/>
        <s v="CPRD"/>
        <s v="CPSC"/>
        <s v="DANC"/>
        <s v="DGST"/>
        <s v="DSCI"/>
        <s v="ECON"/>
        <s v="EDSE"/>
        <s v="EDUC"/>
        <s v="EESC"/>
        <s v="ENGL"/>
        <s v="FINC"/>
        <s v="FREN"/>
        <s v="FSEM"/>
        <s v="GEOG"/>
        <s v="GERM"/>
        <s v="GISC"/>
        <s v="GREK"/>
        <s v="HEED"/>
        <s v="HISP"/>
        <s v="HIST"/>
        <s v="HONR"/>
        <s v="IDIS"/>
        <s v="INAF"/>
        <s v="ITAL"/>
        <s v="LATN"/>
        <s v="LING"/>
        <s v="LRSP"/>
        <s v="MATH"/>
        <s v="MGMT"/>
        <s v="MIST"/>
        <s v="MKTG"/>
        <s v="MSCI"/>
        <s v="MUHL"/>
        <s v="MUPR"/>
        <s v="MUTC"/>
        <s v="MUTH"/>
        <s v="NURS"/>
        <s v="PHIL"/>
        <s v="PHYS"/>
        <s v="PSCI"/>
        <s v="PSYC"/>
        <s v="RELG"/>
        <s v="SOCG"/>
        <s v="SPAN"/>
        <s v="THEA"/>
        <s v="URES"/>
        <s v="WGST"/>
      </sharedItems>
    </cacheField>
    <cacheField name="#. Stud." numFmtId="0">
      <sharedItems containsSemiMixedTypes="0" containsString="0" containsNumber="1" containsInteger="1" minValue="4" maxValue="1006" count="56">
        <n v="312"/>
        <n v="40"/>
        <n v="207"/>
        <n v="28"/>
        <n v="256"/>
        <n v="286"/>
        <n v="800"/>
        <n v="101"/>
        <n v="13"/>
        <n v="201"/>
        <n v="372"/>
        <n v="35"/>
        <n v="129"/>
        <n v="355"/>
        <n v="566"/>
        <n v="4"/>
        <n v="144"/>
        <n v="472"/>
        <n v="52"/>
        <n v="393"/>
        <n v="379"/>
        <n v="938"/>
        <n v="86"/>
        <n v="107"/>
        <n v="685"/>
        <n v="398"/>
        <n v="98"/>
        <n v="62"/>
        <n v="18"/>
        <n v="45"/>
        <n v="332"/>
        <n v="615"/>
        <n v="55"/>
        <n v="115"/>
        <n v="37"/>
        <n v="85"/>
        <n v="202"/>
        <n v="468"/>
        <n v="275"/>
        <n v="137"/>
        <n v="280"/>
        <n v="8"/>
        <n v="124"/>
        <n v="193"/>
        <n v="42"/>
        <n v="65"/>
        <n v="168"/>
        <n v="167"/>
        <n v="589"/>
        <n v="1006"/>
        <n v="233"/>
        <n v="405"/>
        <n v="646"/>
        <n v="311"/>
        <n v="21"/>
        <n v="43"/>
      </sharedItems>
    </cacheField>
    <cacheField name="A #" numFmtId="0">
      <sharedItems containsSemiMixedTypes="0" containsString="0" containsNumber="1" containsInteger="1" minValue="0" maxValue="360"/>
    </cacheField>
    <cacheField name="A %" numFmtId="0">
      <sharedItems containsSemiMixedTypes="0" containsString="0" containsNumber="1" minValue="0" maxValue="98.181818181818201"/>
    </cacheField>
    <cacheField name="A- #" numFmtId="0">
      <sharedItems containsSemiMixedTypes="0" containsString="0" containsNumber="1" containsInteger="1" minValue="0" maxValue="171"/>
    </cacheField>
    <cacheField name="A- %" numFmtId="164">
      <sharedItems containsSemiMixedTypes="0" containsString="0" containsNumber="1" minValue="0" maxValue="29.2604501607717"/>
    </cacheField>
    <cacheField name="Tot. A%" numFmtId="10">
      <sharedItems containsMixedTypes="1" containsNumber="1" minValue="0" maxValue="1"/>
    </cacheField>
    <cacheField name="B+ #" numFmtId="0">
      <sharedItems containsSemiMixedTypes="0" containsString="0" containsNumber="1" containsInteger="1" minValue="0" maxValue="131"/>
    </cacheField>
    <cacheField name="B+ %" numFmtId="164">
      <sharedItems containsSemiMixedTypes="0" containsString="0" containsNumber="1" minValue="0" maxValue="22.580645161290299"/>
    </cacheField>
    <cacheField name="B #" numFmtId="0">
      <sharedItems containsSemiMixedTypes="0" containsString="0" containsNumber="1" containsInteger="1" minValue="0" maxValue="146"/>
    </cacheField>
    <cacheField name="B %" numFmtId="164">
      <sharedItems containsSemiMixedTypes="0" containsString="0" containsNumber="1" minValue="0" maxValue="28.571428571428601"/>
    </cacheField>
    <cacheField name="B- #" numFmtId="0">
      <sharedItems containsSemiMixedTypes="0" containsString="0" containsNumber="1" containsInteger="1" minValue="0" maxValue="99"/>
    </cacheField>
    <cacheField name="B- %" numFmtId="164">
      <sharedItems containsSemiMixedTypes="0" containsString="0" containsNumber="1" minValue="0" maxValue="18.918918918918902"/>
    </cacheField>
    <cacheField name="Tot. B %" numFmtId="10">
      <sharedItems containsSemiMixedTypes="0" containsString="0" containsNumber="1" minValue="0" maxValue="0.6633663366336634"/>
    </cacheField>
    <cacheField name="C+ #" numFmtId="0">
      <sharedItems containsSemiMixedTypes="0" containsString="0" containsNumber="1" containsInteger="1" minValue="0" maxValue="53"/>
    </cacheField>
    <cacheField name="C+ %" numFmtId="164">
      <sharedItems containsSemiMixedTypes="0" containsString="0" containsNumber="1" minValue="0" maxValue="12.5"/>
    </cacheField>
    <cacheField name="C #" numFmtId="0">
      <sharedItems containsSemiMixedTypes="0" containsString="0" containsNumber="1" containsInteger="1" minValue="0" maxValue="50"/>
    </cacheField>
    <cacheField name="C %" numFmtId="164">
      <sharedItems containsSemiMixedTypes="0" containsString="0" containsNumber="1" minValue="0" maxValue="14.285714285714301"/>
    </cacheField>
    <cacheField name="C- #" numFmtId="0">
      <sharedItems containsSemiMixedTypes="0" containsString="0" containsNumber="1" containsInteger="1" minValue="0" maxValue="36"/>
    </cacheField>
    <cacheField name="C- %" numFmtId="164">
      <sharedItems containsSemiMixedTypes="0" containsString="0" containsNumber="1" minValue="0" maxValue="16.6666666666667"/>
    </cacheField>
    <cacheField name="Tot. C %" numFmtId="10">
      <sharedItems containsSemiMixedTypes="0" containsString="0" containsNumber="1" minValue="0" maxValue="0.27777777777777779"/>
    </cacheField>
    <cacheField name="D+ #" numFmtId="0">
      <sharedItems containsSemiMixedTypes="0" containsString="0" containsNumber="1" containsInteger="1" minValue="0" maxValue="8"/>
    </cacheField>
    <cacheField name="D+ %" numFmtId="164">
      <sharedItems containsSemiMixedTypes="0" containsString="0" containsNumber="1" minValue="0" maxValue="2.32558139534884"/>
    </cacheField>
    <cacheField name="D #" numFmtId="0">
      <sharedItems containsSemiMixedTypes="0" containsString="0" containsNumber="1" containsInteger="1" minValue="0" maxValue="10"/>
    </cacheField>
    <cacheField name="D %" numFmtId="164">
      <sharedItems containsSemiMixedTypes="0" containsString="0" containsNumber="1" minValue="0" maxValue="3.52941176470588"/>
    </cacheField>
    <cacheField name="Tot. D %" numFmtId="10">
      <sharedItems containsSemiMixedTypes="0" containsString="0" containsNumber="1" minValue="0" maxValue="4.0322580645161289E-2"/>
    </cacheField>
    <cacheField name="F #" numFmtId="0">
      <sharedItems containsSemiMixedTypes="0" containsString="0" containsNumber="1" containsInteger="1" minValue="0" maxValue="71"/>
    </cacheField>
    <cacheField name="F %" numFmtId="164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s v="BUSI"/>
    <x v="0"/>
    <x v="0"/>
    <n v="83"/>
    <n v="26.602564102564099"/>
    <n v="42"/>
    <n v="13.461538461538501"/>
    <n v="0.40064102564102566"/>
    <n v="35"/>
    <n v="11.217948717948699"/>
    <n v="48"/>
    <n v="15.384615384615399"/>
    <n v="32"/>
    <n v="10.2564102564103"/>
    <n v="0.36858974358974361"/>
    <n v="20"/>
    <n v="6.4102564102564097"/>
    <n v="15"/>
    <n v="4.8076923076923102"/>
    <n v="16"/>
    <n v="5.1282051282051304"/>
    <n v="0.16346153846153846"/>
    <n v="4"/>
    <n v="1.2820512820512799"/>
    <n v="3"/>
    <n v="0.96153846153846201"/>
    <n v="2.2435897435897436E-2"/>
    <n v="14"/>
    <n v="4.4871794871794899"/>
  </r>
  <r>
    <s v="HISA"/>
    <x v="1"/>
    <x v="1"/>
    <n v="3"/>
    <n v="7.5"/>
    <n v="11"/>
    <n v="27.5"/>
    <n v="0.35"/>
    <n v="3"/>
    <n v="7.5"/>
    <n v="11"/>
    <n v="27.5"/>
    <n v="5"/>
    <n v="12.5"/>
    <n v="0.47499999999999998"/>
    <n v="2"/>
    <n v="5"/>
    <n v="1"/>
    <n v="2.5"/>
    <n v="1"/>
    <n v="2.5"/>
    <n v="0.1"/>
    <n v="0"/>
    <n v="0"/>
    <n v="0"/>
    <n v="0"/>
    <n v="0"/>
    <n v="3"/>
    <n v="7.5"/>
  </r>
  <r>
    <s v="SOAN"/>
    <x v="2"/>
    <x v="2"/>
    <n v="39"/>
    <n v="18.840579710144901"/>
    <n v="36"/>
    <n v="17.3913043478261"/>
    <n v="0.36231884057971014"/>
    <n v="34"/>
    <n v="16.425120772946901"/>
    <n v="28"/>
    <n v="13.5265700483092"/>
    <n v="20"/>
    <n v="9.6618357487922708"/>
    <n v="0.39613526570048307"/>
    <n v="8"/>
    <n v="3.8647342995169098"/>
    <n v="9"/>
    <n v="4.3478260869565197"/>
    <n v="7"/>
    <n v="3.3816425120772902"/>
    <n v="0.11594202898550725"/>
    <n v="1"/>
    <n v="0.48309178743961401"/>
    <n v="2"/>
    <n v="0.96618357487922701"/>
    <n v="1.4492753623188406E-2"/>
    <n v="23"/>
    <n v="11.1111111111111"/>
  </r>
  <r>
    <s v="MDFL"/>
    <x v="3"/>
    <x v="3"/>
    <n v="12"/>
    <n v="42.857142857142897"/>
    <n v="2"/>
    <n v="7.1428571428571397"/>
    <n v="0.5"/>
    <n v="4"/>
    <n v="14.285714285714301"/>
    <n v="2"/>
    <n v="7.1428571428571397"/>
    <n v="1"/>
    <n v="3.5714285714285698"/>
    <n v="0.25"/>
    <n v="1"/>
    <n v="3.5714285714285698"/>
    <n v="2"/>
    <n v="7.1428571428571397"/>
    <n v="1"/>
    <n v="3.5714285714285698"/>
    <n v="0.14285714285714285"/>
    <n v="0"/>
    <n v="0"/>
    <n v="0"/>
    <n v="0"/>
    <n v="0"/>
    <n v="3"/>
    <n v="10.714285714285699"/>
  </r>
  <r>
    <s v="ARTD"/>
    <x v="4"/>
    <x v="4"/>
    <n v="77"/>
    <n v="30.078125"/>
    <n v="49"/>
    <n v="19.140625"/>
    <n v="0.4921875"/>
    <n v="26"/>
    <n v="10.15625"/>
    <n v="38"/>
    <n v="14.84375"/>
    <n v="23"/>
    <n v="8.984375"/>
    <n v="0.33984375"/>
    <n v="5"/>
    <n v="1.953125"/>
    <n v="7"/>
    <n v="2.734375"/>
    <n v="2"/>
    <n v="0.78125"/>
    <n v="5.46875E-2"/>
    <n v="2"/>
    <n v="0.78125"/>
    <n v="4"/>
    <n v="1.5625"/>
    <n v="2.34375E-2"/>
    <n v="23"/>
    <n v="8.984375"/>
  </r>
  <r>
    <s v="ARTD"/>
    <x v="5"/>
    <x v="5"/>
    <n v="171"/>
    <n v="59.790209790209801"/>
    <n v="51"/>
    <n v="17.832167832167801"/>
    <n v="0.77622377622377625"/>
    <n v="26"/>
    <n v="9.0909090909090899"/>
    <n v="17"/>
    <n v="5.9440559440559397"/>
    <n v="11"/>
    <n v="3.8461538461538498"/>
    <n v="0.1888111888111888"/>
    <n v="2"/>
    <n v="0.69930069930069905"/>
    <n v="0"/>
    <n v="0"/>
    <n v="1"/>
    <n v="0.34965034965035002"/>
    <n v="1.048951048951049E-2"/>
    <n v="0"/>
    <n v="0"/>
    <n v="0"/>
    <n v="0"/>
    <n v="0"/>
    <n v="7"/>
    <n v="2.4475524475524502"/>
  </r>
  <r>
    <s v="BIOL"/>
    <x v="6"/>
    <x v="6"/>
    <n v="189"/>
    <n v="23.625"/>
    <n v="121"/>
    <n v="15.125"/>
    <n v="0.38750000000000001"/>
    <n v="88"/>
    <n v="11"/>
    <n v="105"/>
    <n v="13.125"/>
    <n v="99"/>
    <n v="12.375"/>
    <n v="0.36499999999999999"/>
    <n v="53"/>
    <n v="6.625"/>
    <n v="50"/>
    <n v="6.25"/>
    <n v="36"/>
    <n v="4.5"/>
    <n v="0.17374999999999999"/>
    <n v="7"/>
    <n v="0.875"/>
    <n v="10"/>
    <n v="1.25"/>
    <n v="2.1250000000000002E-2"/>
    <n v="42"/>
    <n v="5.25"/>
  </r>
  <r>
    <s v="BUSI"/>
    <x v="7"/>
    <x v="7"/>
    <n v="9"/>
    <n v="8.9108910891089099"/>
    <n v="7"/>
    <n v="6.9306930693069297"/>
    <n v="0.15841584158415842"/>
    <n v="22"/>
    <n v="21.782178217821802"/>
    <n v="26"/>
    <n v="25.742574257425701"/>
    <n v="19"/>
    <n v="18.8118811881188"/>
    <n v="0.6633663366336634"/>
    <n v="8"/>
    <n v="7.9207920792079198"/>
    <n v="7"/>
    <n v="6.9306930693069297"/>
    <n v="0"/>
    <n v="0"/>
    <n v="0.14851485148514851"/>
    <n v="0"/>
    <n v="0"/>
    <n v="0"/>
    <n v="0"/>
    <n v="0"/>
    <n v="3"/>
    <n v="2.9702970297029698"/>
  </r>
  <r>
    <s v="BLST"/>
    <x v="8"/>
    <x v="8"/>
    <n v="6"/>
    <n v="46.153846153846203"/>
    <n v="1"/>
    <n v="7.6923076923076898"/>
    <e v="#REF!"/>
    <n v="0"/>
    <n v="0"/>
    <n v="2"/>
    <n v="15.384615384615399"/>
    <n v="1"/>
    <n v="7.6923076923076898"/>
    <n v="0.23076923076923078"/>
    <n v="0"/>
    <n v="0"/>
    <n v="0"/>
    <n v="0"/>
    <n v="0"/>
    <n v="0"/>
    <n v="0"/>
    <n v="0"/>
    <n v="0"/>
    <n v="0"/>
    <n v="0"/>
    <n v="0"/>
    <n v="3"/>
    <n v="23.076923076923102"/>
  </r>
  <r>
    <s v="BUSI"/>
    <x v="9"/>
    <x v="9"/>
    <n v="58"/>
    <n v="28.855721393034798"/>
    <n v="29"/>
    <n v="14.427860696517399"/>
    <n v="0.43283582089552236"/>
    <n v="28"/>
    <n v="13.9303482587065"/>
    <n v="29"/>
    <n v="14.427860696517399"/>
    <n v="24"/>
    <n v="11.9402985074627"/>
    <n v="0.40298507462686567"/>
    <n v="10"/>
    <n v="4.9751243781094496"/>
    <n v="9"/>
    <n v="4.4776119402985097"/>
    <n v="2"/>
    <n v="0.99502487562189101"/>
    <n v="0.1044776119402985"/>
    <n v="2"/>
    <n v="0.99502487562189101"/>
    <n v="4"/>
    <n v="1.99004975124378"/>
    <n v="2.9850746268656716E-2"/>
    <n v="6"/>
    <n v="2.98507462686567"/>
  </r>
  <r>
    <s v="CHEM"/>
    <x v="10"/>
    <x v="10"/>
    <n v="55"/>
    <n v="14.784946236559099"/>
    <n v="34"/>
    <n v="9.1397849462365599"/>
    <n v="0.239247311827957"/>
    <n v="55"/>
    <n v="14.784946236559099"/>
    <n v="62"/>
    <n v="16.6666666666667"/>
    <n v="43"/>
    <n v="11.559139784946201"/>
    <n v="0.43010752688172044"/>
    <n v="36"/>
    <n v="9.67741935483871"/>
    <n v="28"/>
    <n v="7.5268817204301097"/>
    <n v="9"/>
    <n v="2.4193548387096802"/>
    <n v="0.19623655913978494"/>
    <n v="5"/>
    <n v="1.34408602150538"/>
    <n v="10"/>
    <n v="2.6881720430107499"/>
    <n v="4.0322580645161289E-2"/>
    <n v="35"/>
    <n v="9.4086021505376305"/>
  </r>
  <r>
    <s v="MDFL"/>
    <x v="11"/>
    <x v="11"/>
    <n v="10"/>
    <n v="28.571428571428601"/>
    <n v="5"/>
    <n v="14.285714285714301"/>
    <n v="0.42857142857142855"/>
    <n v="4"/>
    <n v="11.4285714285714"/>
    <n v="5"/>
    <n v="14.285714285714301"/>
    <n v="3"/>
    <n v="8.5714285714285694"/>
    <n v="0.34285714285714286"/>
    <n v="2"/>
    <n v="5.71428571428571"/>
    <n v="1"/>
    <n v="2.8571428571428599"/>
    <n v="2"/>
    <n v="5.71428571428571"/>
    <n v="0.14285714285714285"/>
    <n v="0"/>
    <n v="0"/>
    <n v="0"/>
    <n v="0"/>
    <n v="0"/>
    <n v="3"/>
    <n v="8.5714285714285694"/>
  </r>
  <r>
    <s v="CLPR"/>
    <x v="12"/>
    <x v="12"/>
    <n v="39"/>
    <n v="30.232558139534898"/>
    <n v="12"/>
    <n v="9.3023255813953494"/>
    <n v="0.39534883720930231"/>
    <n v="13"/>
    <n v="10.077519379845"/>
    <n v="17"/>
    <n v="13.178294573643401"/>
    <n v="12"/>
    <n v="9.3023255813953494"/>
    <n v="0.32558139534883723"/>
    <n v="5"/>
    <n v="3.87596899224806"/>
    <n v="9"/>
    <n v="6.9767441860465098"/>
    <n v="4"/>
    <n v="3.1007751937984498"/>
    <n v="0.13953488372093023"/>
    <n v="3"/>
    <n v="2.32558139534884"/>
    <n v="0"/>
    <n v="0"/>
    <n v="2.3255813953488372E-2"/>
    <n v="15"/>
    <n v="11.6279069767442"/>
  </r>
  <r>
    <s v="ENLS"/>
    <x v="13"/>
    <x v="13"/>
    <n v="191"/>
    <n v="53.802816901408399"/>
    <n v="75"/>
    <n v="21.126760563380302"/>
    <n v="0.74929577464788732"/>
    <n v="30"/>
    <n v="8.4507042253521103"/>
    <n v="20"/>
    <n v="5.6338028169014098"/>
    <n v="18"/>
    <n v="5.0704225352112697"/>
    <n v="0.19154929577464788"/>
    <n v="5"/>
    <n v="1.40845070422535"/>
    <n v="5"/>
    <n v="1.40845070422535"/>
    <n v="1"/>
    <n v="0.28169014084506999"/>
    <n v="3.0985915492957747E-2"/>
    <n v="0"/>
    <n v="0"/>
    <n v="0"/>
    <n v="0"/>
    <n v="0"/>
    <n v="10"/>
    <n v="2.8169014084507"/>
  </r>
  <r>
    <s v="CLPR"/>
    <x v="14"/>
    <x v="3"/>
    <n v="20"/>
    <n v="71.428571428571402"/>
    <n v="3"/>
    <n v="10.714285714285699"/>
    <n v="0.8214285714285714"/>
    <n v="0"/>
    <n v="0"/>
    <n v="1"/>
    <n v="3.5714285714285698"/>
    <n v="0"/>
    <n v="0"/>
    <n v="3.5714285714285712E-2"/>
    <n v="0"/>
    <n v="0"/>
    <n v="1"/>
    <n v="3.5714285714285698"/>
    <n v="0"/>
    <n v="0"/>
    <n v="3.5714285714285712E-2"/>
    <n v="0"/>
    <n v="0"/>
    <n v="0"/>
    <n v="0"/>
    <n v="0"/>
    <n v="3"/>
    <n v="10.714285714285699"/>
  </r>
  <r>
    <s v="CPSC"/>
    <x v="15"/>
    <x v="14"/>
    <n v="194"/>
    <n v="34.275618374558299"/>
    <n v="83"/>
    <n v="14.6643109540636"/>
    <n v="0.48939929328621906"/>
    <n v="68"/>
    <n v="12.0141342756184"/>
    <n v="67"/>
    <n v="11.8374558303887"/>
    <n v="26"/>
    <n v="4.5936395759717303"/>
    <n v="0.28445229681978801"/>
    <n v="19"/>
    <n v="3.3568904593639601"/>
    <n v="30"/>
    <n v="5.3003533568904597"/>
    <n v="12"/>
    <n v="2.1201413427561802"/>
    <n v="0.10777385159010601"/>
    <n v="7"/>
    <n v="1.23674911660777"/>
    <n v="5"/>
    <n v="0.88339222614840995"/>
    <n v="2.1201413427561839E-2"/>
    <n v="55"/>
    <n v="9.7173144876325104"/>
  </r>
  <r>
    <s v="THDA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00"/>
  </r>
  <r>
    <s v="ENLS"/>
    <x v="17"/>
    <x v="16"/>
    <n v="97"/>
    <n v="67.3611111111111"/>
    <n v="15"/>
    <n v="10.4166666666667"/>
    <n v="0.77777777777777779"/>
    <n v="4"/>
    <n v="2.7777777777777799"/>
    <n v="16"/>
    <n v="11.1111111111111"/>
    <n v="2"/>
    <n v="1.3888888888888899"/>
    <n v="0.15277777777777779"/>
    <n v="1"/>
    <n v="0.69444444444444398"/>
    <n v="1"/>
    <n v="0.69444444444444398"/>
    <n v="1"/>
    <n v="0.69444444444444398"/>
    <n v="2.0833333333333332E-2"/>
    <n v="0"/>
    <n v="0"/>
    <n v="0"/>
    <n v="0"/>
    <n v="0"/>
    <n v="7"/>
    <n v="4.8611111111111098"/>
  </r>
  <r>
    <s v="BUSI"/>
    <x v="18"/>
    <x v="7"/>
    <n v="20"/>
    <n v="19.801980198019798"/>
    <n v="25"/>
    <n v="24.752475247524799"/>
    <n v="0.44554455445544555"/>
    <n v="16"/>
    <n v="15.841584158415801"/>
    <n v="11"/>
    <n v="10.891089108910901"/>
    <n v="15"/>
    <n v="14.8514851485149"/>
    <n v="0.41584158415841582"/>
    <n v="4"/>
    <n v="3.9603960396039599"/>
    <n v="4"/>
    <n v="3.9603960396039599"/>
    <n v="1"/>
    <n v="0.99009900990098998"/>
    <n v="8.9108910891089105E-2"/>
    <n v="0"/>
    <n v="0"/>
    <n v="0"/>
    <n v="0"/>
    <n v="0"/>
    <n v="5"/>
    <n v="4.9504950495049496"/>
  </r>
  <r>
    <s v="ECON"/>
    <x v="19"/>
    <x v="17"/>
    <n v="124"/>
    <n v="26.271186440678001"/>
    <n v="56"/>
    <n v="11.864406779661"/>
    <n v="0.38135593220338981"/>
    <n v="57"/>
    <n v="12.0762711864407"/>
    <n v="72"/>
    <n v="15.254237288135601"/>
    <n v="41"/>
    <n v="8.6864406779661003"/>
    <n v="0.36016949152542371"/>
    <n v="34"/>
    <n v="7.2033898305084696"/>
    <n v="21"/>
    <n v="4.4491525423728797"/>
    <n v="17"/>
    <n v="3.6016949152542401"/>
    <n v="0.15254237288135594"/>
    <n v="6"/>
    <n v="1.27118644067797"/>
    <n v="8"/>
    <n v="1.6949152542372901"/>
    <n v="2.9661016949152543E-2"/>
    <n v="36"/>
    <n v="7.6271186440678003"/>
  </r>
  <r>
    <s v="FLSP"/>
    <x v="20"/>
    <x v="18"/>
    <n v="38"/>
    <n v="73.076923076923094"/>
    <n v="5"/>
    <n v="9.6153846153846203"/>
    <n v="0.82692307692307687"/>
    <n v="5"/>
    <n v="9.6153846153846203"/>
    <n v="0"/>
    <n v="0"/>
    <n v="4"/>
    <n v="7.6923076923076898"/>
    <n v="0.17307692307692307"/>
    <n v="0"/>
    <n v="0"/>
    <n v="0"/>
    <n v="0"/>
    <n v="0"/>
    <n v="0"/>
    <n v="0"/>
    <n v="0"/>
    <n v="0"/>
    <n v="0"/>
    <n v="0"/>
    <n v="0"/>
    <n v="0"/>
    <n v="0"/>
  </r>
  <r>
    <s v="CUIN"/>
    <x v="21"/>
    <x v="19"/>
    <n v="258"/>
    <n v="65.6488549618321"/>
    <n v="74"/>
    <n v="18.829516539440199"/>
    <n v="0.84478371501272265"/>
    <n v="19"/>
    <n v="4.8346055979643801"/>
    <n v="21"/>
    <n v="5.3435114503816799"/>
    <n v="10"/>
    <n v="2.5445292620865101"/>
    <n v="0.1272264631043257"/>
    <n v="2"/>
    <n v="0.50890585241730302"/>
    <n v="4"/>
    <n v="1.01781170483461"/>
    <n v="1"/>
    <n v="0.25445292620865101"/>
    <n v="1.7811704834605598E-2"/>
    <n v="0"/>
    <n v="0"/>
    <n v="2"/>
    <n v="0.50890585241730302"/>
    <n v="5.0890585241730284E-3"/>
    <n v="2"/>
    <n v="0.50890585241730302"/>
  </r>
  <r>
    <s v="ESGE"/>
    <x v="22"/>
    <x v="20"/>
    <n v="113"/>
    <n v="29.815303430079201"/>
    <n v="47"/>
    <n v="12.401055408971001"/>
    <n v="0.42216358839050133"/>
    <n v="59"/>
    <n v="15.5672823218997"/>
    <n v="49"/>
    <n v="12.9287598944591"/>
    <n v="39"/>
    <n v="10.2902374670185"/>
    <n v="0.38786279683377306"/>
    <n v="16"/>
    <n v="4.2216358839050097"/>
    <n v="14"/>
    <n v="3.6939313984168902"/>
    <n v="7"/>
    <n v="1.84696569920844"/>
    <n v="9.7625329815303433E-2"/>
    <n v="1"/>
    <n v="0.26385224274406299"/>
    <n v="5"/>
    <n v="1.3192612137203199"/>
    <n v="1.5831134564643801E-2"/>
    <n v="29"/>
    <n v="7.6517150395778399"/>
  </r>
  <r>
    <s v="ENLS"/>
    <x v="23"/>
    <x v="21"/>
    <n v="355"/>
    <n v="37.846481876332597"/>
    <n v="168"/>
    <n v="17.910447761194"/>
    <n v="0.55756929637526653"/>
    <n v="131"/>
    <n v="13.965884861407201"/>
    <n v="103"/>
    <n v="10.9808102345416"/>
    <n v="68"/>
    <n v="7.2494669509594898"/>
    <n v="0.32196162046908317"/>
    <n v="35"/>
    <n v="3.7313432835820901"/>
    <n v="14"/>
    <n v="1.4925373134328399"/>
    <n v="15"/>
    <n v="1.59914712153518"/>
    <n v="6.8230277185501065E-2"/>
    <n v="2"/>
    <n v="0.21321961620469099"/>
    <n v="5"/>
    <n v="0.53304904051172697"/>
    <n v="7.462686567164179E-3"/>
    <n v="42"/>
    <n v="4.4776119402985097"/>
  </r>
  <r>
    <s v="BUSI"/>
    <x v="24"/>
    <x v="22"/>
    <n v="31"/>
    <n v="36.046511627907002"/>
    <n v="12"/>
    <n v="13.953488372093"/>
    <n v="0.5"/>
    <n v="9"/>
    <n v="10.4651162790698"/>
    <n v="19"/>
    <n v="22.093023255814"/>
    <n v="5"/>
    <n v="5.81395348837209"/>
    <n v="0.38372093023255816"/>
    <n v="4"/>
    <n v="4.6511627906976702"/>
    <n v="2"/>
    <n v="2.32558139534884"/>
    <n v="0"/>
    <n v="0"/>
    <n v="6.9767441860465115E-2"/>
    <n v="0"/>
    <n v="0"/>
    <n v="1"/>
    <n v="1.16279069767442"/>
    <n v="1.1627906976744186E-2"/>
    <n v="3"/>
    <n v="3.4883720930232598"/>
  </r>
  <r>
    <s v="MDFL"/>
    <x v="25"/>
    <x v="23"/>
    <n v="9"/>
    <n v="8.4112149532710294"/>
    <n v="9"/>
    <n v="8.4112149532710294"/>
    <n v="0.16822429906542055"/>
    <n v="11"/>
    <n v="10.2803738317757"/>
    <n v="24"/>
    <n v="22.429906542056099"/>
    <n v="12"/>
    <n v="11.214953271028"/>
    <n v="0.43925233644859812"/>
    <n v="8"/>
    <n v="7.4766355140186898"/>
    <n v="10"/>
    <n v="9.3457943925233593"/>
    <n v="1"/>
    <n v="0.934579439252336"/>
    <n v="0.17757009345794392"/>
    <n v="0"/>
    <n v="0"/>
    <n v="1"/>
    <n v="0.934579439252336"/>
    <n v="9.3457943925233638E-3"/>
    <n v="22"/>
    <n v="20.5607476635514"/>
  </r>
  <r>
    <m/>
    <x v="26"/>
    <x v="24"/>
    <n v="269"/>
    <n v="39.270072992700698"/>
    <n v="114"/>
    <n v="16.6423357664234"/>
    <n v="0.55912408759124088"/>
    <n v="79"/>
    <n v="11.5328467153285"/>
    <n v="71"/>
    <n v="10.3649635036496"/>
    <n v="55"/>
    <n v="8.0291970802919703"/>
    <n v="0.29927007299270075"/>
    <n v="16"/>
    <n v="2.33576642335766"/>
    <n v="18"/>
    <n v="2.6277372262773699"/>
    <n v="15"/>
    <n v="2.1897810218978102"/>
    <n v="7.153284671532846E-2"/>
    <n v="4"/>
    <n v="0.58394160583941601"/>
    <n v="4"/>
    <n v="0.58394160583941601"/>
    <n v="1.167883211678832E-2"/>
    <n v="40"/>
    <n v="5.8394160583941597"/>
  </r>
  <r>
    <s v="GEOG"/>
    <x v="27"/>
    <x v="25"/>
    <n v="113"/>
    <n v="28.391959798995"/>
    <n v="47"/>
    <n v="11.809045226130699"/>
    <n v="0.4020100502512563"/>
    <n v="52"/>
    <n v="13.0653266331658"/>
    <n v="53"/>
    <n v="13.3165829145729"/>
    <n v="36"/>
    <n v="9.0452261306532709"/>
    <n v="0.35427135678391958"/>
    <n v="19"/>
    <n v="4.7738693467336697"/>
    <n v="27"/>
    <n v="6.78391959798995"/>
    <n v="7"/>
    <n v="1.7587939698492501"/>
    <n v="0.13316582914572864"/>
    <n v="2"/>
    <n v="0.50251256281406997"/>
    <n v="2"/>
    <n v="0.50251256281406997"/>
    <n v="1.0050251256281407E-2"/>
    <n v="40"/>
    <n v="10.050251256281401"/>
  </r>
  <r>
    <s v="MDFL"/>
    <x v="28"/>
    <x v="26"/>
    <n v="38"/>
    <n v="38.775510204081598"/>
    <n v="15"/>
    <n v="15.3061224489796"/>
    <n v="0.54081632653061229"/>
    <n v="9"/>
    <n v="9.1836734693877595"/>
    <n v="11"/>
    <n v="11.2244897959184"/>
    <n v="4"/>
    <n v="4.0816326530612201"/>
    <n v="0.24489795918367346"/>
    <n v="3"/>
    <n v="3.06122448979592"/>
    <n v="5"/>
    <n v="5.1020408163265296"/>
    <n v="2"/>
    <n v="2.0408163265306101"/>
    <n v="0.10204081632653061"/>
    <n v="2"/>
    <n v="2.0408163265306101"/>
    <n v="0"/>
    <n v="0"/>
    <n v="2.0408163265306121E-2"/>
    <n v="9"/>
    <n v="9.1836734693877595"/>
  </r>
  <r>
    <s v="GEOG"/>
    <x v="29"/>
    <x v="27"/>
    <n v="7"/>
    <n v="11.290322580645199"/>
    <n v="14"/>
    <n v="22.580645161290299"/>
    <n v="0.33870967741935482"/>
    <n v="14"/>
    <n v="22.580645161290299"/>
    <n v="10"/>
    <n v="16.129032258064498"/>
    <n v="5"/>
    <n v="8.0645161290322598"/>
    <n v="0.46774193548387094"/>
    <n v="6"/>
    <n v="9.67741935483871"/>
    <n v="3"/>
    <n v="4.8387096774193497"/>
    <n v="2"/>
    <n v="3.2258064516128999"/>
    <n v="0.17741935483870969"/>
    <n v="0"/>
    <n v="0"/>
    <n v="0"/>
    <n v="0"/>
    <n v="0"/>
    <n v="1"/>
    <n v="1.61290322580645"/>
  </r>
  <r>
    <s v="CLPR"/>
    <x v="30"/>
    <x v="28"/>
    <n v="7"/>
    <n v="38.8888888888889"/>
    <n v="3"/>
    <n v="16.6666666666667"/>
    <n v="0.55555555555555558"/>
    <n v="1"/>
    <n v="5.5555555555555598"/>
    <n v="0"/>
    <n v="0"/>
    <n v="1"/>
    <n v="5.5555555555555598"/>
    <n v="0.1111111111111111"/>
    <n v="1"/>
    <n v="5.5555555555555598"/>
    <n v="1"/>
    <n v="5.5555555555555598"/>
    <n v="3"/>
    <n v="16.6666666666667"/>
    <n v="0.27777777777777779"/>
    <n v="0"/>
    <n v="0"/>
    <n v="0"/>
    <n v="0"/>
    <n v="0"/>
    <n v="1"/>
    <n v="5.5555555555555598"/>
  </r>
  <r>
    <s v="HEPE"/>
    <x v="31"/>
    <x v="29"/>
    <n v="28"/>
    <n v="62.2222222222222"/>
    <n v="5"/>
    <n v="11.1111111111111"/>
    <n v="0.73333333333333328"/>
    <n v="2"/>
    <n v="4.4444444444444402"/>
    <n v="6"/>
    <n v="13.3333333333333"/>
    <n v="0"/>
    <n v="0"/>
    <n v="0.17777777777777778"/>
    <n v="0"/>
    <n v="0"/>
    <n v="4"/>
    <n v="8.8888888888888893"/>
    <n v="0"/>
    <n v="0"/>
    <n v="8.8888888888888892E-2"/>
    <n v="0"/>
    <n v="0"/>
    <n v="0"/>
    <n v="0"/>
    <n v="0"/>
    <n v="0"/>
    <n v="0"/>
  </r>
  <r>
    <s v="HIPR"/>
    <x v="32"/>
    <x v="30"/>
    <n v="94"/>
    <n v="28.3132530120482"/>
    <n v="54"/>
    <n v="16.265060240963901"/>
    <n v="0.44578313253012047"/>
    <n v="66"/>
    <n v="19.879518072289201"/>
    <n v="62"/>
    <n v="18.674698795180699"/>
    <n v="27"/>
    <n v="8.1325301204819294"/>
    <n v="0.46686746987951805"/>
    <n v="7"/>
    <n v="2.1084337349397599"/>
    <n v="10"/>
    <n v="3.01204819277108"/>
    <n v="2"/>
    <n v="0.60240963855421703"/>
    <n v="5.7228915662650599E-2"/>
    <n v="2"/>
    <n v="0.60240963855421703"/>
    <n v="1"/>
    <n v="0.30120481927710802"/>
    <n v="9.0361445783132526E-3"/>
    <n v="7"/>
    <n v="2.1084337349397599"/>
  </r>
  <r>
    <s v="HISA"/>
    <x v="33"/>
    <x v="31"/>
    <n v="68"/>
    <n v="11.0569105691057"/>
    <n v="89"/>
    <n v="14.4715447154472"/>
    <n v="0.25528455284552848"/>
    <n v="65"/>
    <n v="10.569105691056899"/>
    <n v="137"/>
    <n v="22.2764227642276"/>
    <n v="81"/>
    <n v="13.170731707317101"/>
    <n v="0.46016260162601624"/>
    <n v="37"/>
    <n v="6.0162601626016299"/>
    <n v="37"/>
    <n v="6.0162601626016299"/>
    <n v="19"/>
    <n v="3.0894308943089399"/>
    <n v="0.15121951219512195"/>
    <n v="5"/>
    <n v="0.81300813008130102"/>
    <n v="6"/>
    <n v="0.97560975609756095"/>
    <n v="1.7886178861788619E-2"/>
    <n v="71"/>
    <n v="11.5447154471545"/>
  </r>
  <r>
    <m/>
    <x v="34"/>
    <x v="32"/>
    <n v="54"/>
    <n v="98.181818181818201"/>
    <n v="0"/>
    <n v="0"/>
    <n v="0.98181818181818181"/>
    <n v="0"/>
    <n v="0"/>
    <n v="1"/>
    <n v="1.8181818181818199"/>
    <n v="0"/>
    <n v="0"/>
    <n v="1.8181818181818181E-2"/>
    <n v="0"/>
    <n v="0"/>
    <n v="0"/>
    <n v="0"/>
    <n v="0"/>
    <n v="0"/>
    <n v="0"/>
    <n v="0"/>
    <n v="0"/>
    <n v="0"/>
    <n v="0"/>
    <n v="0"/>
    <n v="0"/>
    <n v="0"/>
  </r>
  <r>
    <m/>
    <x v="35"/>
    <x v="33"/>
    <n v="68"/>
    <n v="59.130434782608702"/>
    <n v="22"/>
    <n v="19.130434782608699"/>
    <n v="0.78260869565217395"/>
    <n v="8"/>
    <n v="6.9565217391304301"/>
    <n v="5"/>
    <n v="4.3478260869565197"/>
    <n v="1"/>
    <n v="0.86956521739130399"/>
    <n v="0.12173913043478261"/>
    <n v="1"/>
    <n v="0.86956521739130399"/>
    <n v="1"/>
    <n v="0.86956521739130399"/>
    <n v="2"/>
    <n v="1.73913043478261"/>
    <n v="3.4782608695652174E-2"/>
    <n v="0"/>
    <n v="0"/>
    <n v="0"/>
    <n v="0"/>
    <n v="0"/>
    <n v="7"/>
    <n v="6.0869565217391299"/>
  </r>
  <r>
    <s v="PSIA"/>
    <x v="36"/>
    <x v="15"/>
    <n v="3"/>
    <n v="50"/>
    <n v="1"/>
    <n v="16.6666666666667"/>
    <n v="1"/>
    <n v="1"/>
    <n v="16.6666666666667"/>
    <n v="1"/>
    <n v="16.6666666666667"/>
    <n v="0"/>
    <n v="0"/>
    <n v="0.5"/>
    <n v="0"/>
    <n v="0"/>
    <n v="0"/>
    <n v="0"/>
    <n v="0"/>
    <n v="0"/>
    <n v="0"/>
    <n v="0"/>
    <n v="0"/>
    <n v="0"/>
    <n v="0"/>
    <n v="0"/>
    <n v="0"/>
    <n v="0"/>
  </r>
  <r>
    <s v="MDFL"/>
    <x v="37"/>
    <x v="34"/>
    <n v="10"/>
    <n v="27.027027027027"/>
    <n v="6"/>
    <n v="16.2162162162162"/>
    <n v="0.43243243243243246"/>
    <n v="8"/>
    <n v="21.6216216216216"/>
    <n v="2"/>
    <n v="5.4054054054054097"/>
    <n v="7"/>
    <n v="18.918918918918902"/>
    <n v="0.45945945945945948"/>
    <n v="0"/>
    <n v="0"/>
    <n v="1"/>
    <n v="2.7027027027027"/>
    <n v="0"/>
    <n v="0"/>
    <n v="2.7027027027027029E-2"/>
    <n v="0"/>
    <n v="0"/>
    <n v="0"/>
    <n v="0"/>
    <n v="0"/>
    <n v="3"/>
    <n v="8.1081081081081106"/>
  </r>
  <r>
    <s v="CLPR"/>
    <x v="38"/>
    <x v="35"/>
    <n v="23"/>
    <n v="27.0588235294118"/>
    <n v="8"/>
    <n v="9.4117647058823497"/>
    <n v="0.36470588235294116"/>
    <n v="13"/>
    <n v="15.294117647058799"/>
    <n v="12"/>
    <n v="14.117647058823501"/>
    <n v="9"/>
    <n v="10.588235294117601"/>
    <n v="0.4"/>
    <n v="9"/>
    <n v="10.588235294117601"/>
    <n v="4"/>
    <n v="4.7058823529411802"/>
    <n v="1"/>
    <n v="1.1764705882352899"/>
    <n v="0.16470588235294117"/>
    <n v="0"/>
    <n v="0"/>
    <n v="3"/>
    <n v="3.52941176470588"/>
    <n v="3.5294117647058823E-2"/>
    <n v="3"/>
    <n v="3.52941176470588"/>
  </r>
  <r>
    <s v="ENLS"/>
    <x v="39"/>
    <x v="36"/>
    <n v="118"/>
    <n v="58.4158415841584"/>
    <n v="36"/>
    <n v="17.821782178217799"/>
    <n v="0.76237623762376239"/>
    <n v="21"/>
    <n v="10.3960396039604"/>
    <n v="11"/>
    <n v="5.4455445544554504"/>
    <n v="2"/>
    <n v="0.99009900990098998"/>
    <n v="0.16831683168316833"/>
    <n v="4"/>
    <n v="1.98019801980198"/>
    <n v="0"/>
    <n v="0"/>
    <n v="0"/>
    <n v="0"/>
    <n v="1.9801980198019802E-2"/>
    <n v="1"/>
    <n v="0.49504950495049499"/>
    <n v="0"/>
    <n v="0"/>
    <n v="4.9504950495049506E-3"/>
    <n v="9"/>
    <n v="4.4554455445544496"/>
  </r>
  <r>
    <s v="ADCP"/>
    <x v="40"/>
    <x v="28"/>
    <n v="5"/>
    <n v="27.7777777777778"/>
    <n v="2"/>
    <n v="11.1111111111111"/>
    <n v="0.3888888888888889"/>
    <n v="3"/>
    <n v="16.6666666666667"/>
    <n v="3"/>
    <n v="16.6666666666667"/>
    <n v="2"/>
    <n v="11.1111111111111"/>
    <n v="0.44444444444444442"/>
    <n v="0"/>
    <n v="0"/>
    <n v="1"/>
    <n v="5.5555555555555598"/>
    <n v="0"/>
    <n v="0"/>
    <n v="5.5555555555555552E-2"/>
    <n v="0"/>
    <n v="0"/>
    <n v="0"/>
    <n v="0"/>
    <n v="0"/>
    <n v="2"/>
    <n v="11.1111111111111"/>
  </r>
  <r>
    <s v="MATH"/>
    <x v="41"/>
    <x v="37"/>
    <n v="185"/>
    <n v="39.5299145299145"/>
    <n v="55"/>
    <n v="11.752136752136799"/>
    <n v="0.51282051282051277"/>
    <n v="53"/>
    <n v="11.324786324786301"/>
    <n v="44"/>
    <n v="9.4017094017094003"/>
    <n v="29"/>
    <n v="6.1965811965812003"/>
    <n v="0.26923076923076922"/>
    <n v="24"/>
    <n v="5.1282051282051304"/>
    <n v="22"/>
    <n v="4.7008547008547001"/>
    <n v="5"/>
    <n v="1.0683760683760699"/>
    <n v="0.10897435897435898"/>
    <n v="5"/>
    <n v="1.0683760683760699"/>
    <n v="7"/>
    <n v="1.4957264957265"/>
    <n v="2.564102564102564E-2"/>
    <n v="39"/>
    <n v="8.3333333333333304"/>
  </r>
  <r>
    <s v="BUSI"/>
    <x v="42"/>
    <x v="38"/>
    <n v="104"/>
    <n v="37.818181818181799"/>
    <n v="53"/>
    <n v="19.272727272727298"/>
    <n v="0.57090909090909092"/>
    <n v="44"/>
    <n v="16"/>
    <n v="29"/>
    <n v="10.545454545454501"/>
    <n v="21"/>
    <n v="7.6363636363636402"/>
    <n v="0.3418181818181818"/>
    <n v="11"/>
    <n v="4"/>
    <n v="8"/>
    <n v="2.9090909090909101"/>
    <n v="0"/>
    <n v="0"/>
    <n v="6.9090909090909092E-2"/>
    <n v="0"/>
    <n v="0"/>
    <n v="0"/>
    <n v="0"/>
    <n v="0"/>
    <n v="5"/>
    <n v="1.8181818181818199"/>
  </r>
  <r>
    <s v="BUSI"/>
    <x v="43"/>
    <x v="39"/>
    <n v="43"/>
    <n v="31.3868613138686"/>
    <n v="35"/>
    <n v="25.5474452554745"/>
    <n v="0.56934306569343063"/>
    <n v="18"/>
    <n v="13.138686131386899"/>
    <n v="11"/>
    <n v="8.0291970802919703"/>
    <n v="11"/>
    <n v="8.0291970802919703"/>
    <n v="0.29197080291970801"/>
    <n v="4"/>
    <n v="2.9197080291970798"/>
    <n v="3"/>
    <n v="2.1897810218978102"/>
    <n v="4"/>
    <n v="2.9197080291970798"/>
    <n v="8.0291970802919707E-2"/>
    <n v="0"/>
    <n v="0"/>
    <n v="0"/>
    <n v="0"/>
    <n v="0"/>
    <n v="8"/>
    <n v="5.8394160583941597"/>
  </r>
  <r>
    <s v="BUSI"/>
    <x v="44"/>
    <x v="40"/>
    <n v="155"/>
    <n v="55.357142857142897"/>
    <n v="42"/>
    <n v="15"/>
    <n v="0.70357142857142863"/>
    <n v="19"/>
    <n v="6.78571428571429"/>
    <n v="28"/>
    <n v="10"/>
    <n v="12"/>
    <n v="4.28571428571429"/>
    <n v="0.21071428571428572"/>
    <n v="10"/>
    <n v="3.5714285714285698"/>
    <n v="5"/>
    <n v="1.78571428571429"/>
    <n v="2"/>
    <n v="0.71428571428571397"/>
    <n v="6.0714285714285714E-2"/>
    <n v="0"/>
    <n v="0"/>
    <n v="4"/>
    <n v="1.4285714285714299"/>
    <n v="1.4285714285714285E-2"/>
    <n v="3"/>
    <n v="1.0714285714285701"/>
  </r>
  <r>
    <s v="MSCI"/>
    <x v="45"/>
    <x v="41"/>
    <n v="6"/>
    <n v="75"/>
    <n v="0"/>
    <n v="0"/>
    <n v="0.75"/>
    <n v="0"/>
    <n v="0"/>
    <n v="0"/>
    <n v="0"/>
    <n v="0"/>
    <n v="0"/>
    <n v="0"/>
    <n v="1"/>
    <n v="12.5"/>
    <n v="1"/>
    <n v="12.5"/>
    <n v="0"/>
    <n v="0"/>
    <n v="0.25"/>
    <n v="0"/>
    <n v="0"/>
    <n v="0"/>
    <n v="0"/>
    <n v="0"/>
    <n v="0"/>
    <n v="0"/>
  </r>
  <r>
    <s v="MUSC"/>
    <x v="46"/>
    <x v="42"/>
    <n v="55"/>
    <n v="44.354838709677402"/>
    <n v="16"/>
    <n v="12.9032258064516"/>
    <n v="0.57258064516129037"/>
    <n v="9"/>
    <n v="7.2580645161290303"/>
    <n v="14"/>
    <n v="11.290322580645199"/>
    <n v="6"/>
    <n v="4.8387096774193497"/>
    <n v="0.23387096774193547"/>
    <n v="5"/>
    <n v="4.0322580645161299"/>
    <n v="3"/>
    <n v="2.4193548387096802"/>
    <n v="0"/>
    <n v="0"/>
    <n v="6.4516129032258063E-2"/>
    <n v="2"/>
    <n v="1.61290322580645"/>
    <n v="0"/>
    <n v="0"/>
    <n v="1.6129032258064516E-2"/>
    <n v="14"/>
    <n v="11.290322580645199"/>
  </r>
  <r>
    <s v="MUSC"/>
    <x v="47"/>
    <x v="43"/>
    <n v="154"/>
    <n v="79.792746113989594"/>
    <n v="12"/>
    <n v="6.2176165803108798"/>
    <n v="0.86010362694300513"/>
    <n v="10"/>
    <n v="5.1813471502590698"/>
    <n v="8"/>
    <n v="4.14507772020725"/>
    <n v="3"/>
    <n v="1.55440414507772"/>
    <n v="0.10880829015544041"/>
    <n v="0"/>
    <n v="0"/>
    <n v="1"/>
    <n v="0.51813471502590702"/>
    <n v="2"/>
    <n v="1.03626943005181"/>
    <n v="1.5544041450777202E-2"/>
    <n v="0"/>
    <n v="0"/>
    <n v="1"/>
    <n v="0.51813471502590702"/>
    <n v="5.1813471502590676E-3"/>
    <n v="2"/>
    <n v="1.03626943005181"/>
  </r>
  <r>
    <s v="MUSC"/>
    <x v="48"/>
    <x v="44"/>
    <n v="20"/>
    <n v="47.619047619047599"/>
    <n v="1"/>
    <n v="2.38095238095238"/>
    <n v="0.5"/>
    <n v="1"/>
    <n v="2.38095238095238"/>
    <n v="12"/>
    <n v="28.571428571428601"/>
    <n v="1"/>
    <n v="2.38095238095238"/>
    <n v="0.33333333333333331"/>
    <n v="0"/>
    <n v="0"/>
    <n v="6"/>
    <n v="14.285714285714301"/>
    <n v="0"/>
    <n v="0"/>
    <n v="0.14285714285714285"/>
    <n v="0"/>
    <n v="0"/>
    <n v="1"/>
    <n v="2.38095238095238"/>
    <n v="2.3809523809523808E-2"/>
    <n v="0"/>
    <n v="0"/>
  </r>
  <r>
    <s v="MUSC"/>
    <x v="49"/>
    <x v="45"/>
    <n v="36"/>
    <n v="55.384615384615401"/>
    <n v="6"/>
    <n v="9.2307692307692299"/>
    <n v="0.64615384615384619"/>
    <n v="3"/>
    <n v="4.6153846153846203"/>
    <n v="7"/>
    <n v="10.7692307692308"/>
    <n v="6"/>
    <n v="9.2307692307692299"/>
    <n v="0.24615384615384617"/>
    <n v="3"/>
    <n v="4.6153846153846203"/>
    <n v="2"/>
    <n v="3.0769230769230802"/>
    <n v="1"/>
    <n v="1.5384615384615401"/>
    <n v="9.2307692307692313E-2"/>
    <n v="0"/>
    <n v="0"/>
    <n v="0"/>
    <n v="0"/>
    <n v="0"/>
    <n v="1"/>
    <n v="1.5384615384615401"/>
  </r>
  <r>
    <s v="NURS"/>
    <x v="50"/>
    <x v="46"/>
    <n v="158"/>
    <n v="94.047619047619094"/>
    <n v="5"/>
    <n v="2.9761904761904798"/>
    <n v="0.97023809523809523"/>
    <n v="0"/>
    <n v="0"/>
    <n v="0"/>
    <n v="0"/>
    <n v="0"/>
    <n v="0"/>
    <n v="0"/>
    <n v="1"/>
    <n v="0.59523809523809501"/>
    <n v="3"/>
    <n v="1.78571428571429"/>
    <n v="1"/>
    <n v="0.59523809523809501"/>
    <n v="2.976190476190476E-2"/>
    <n v="0"/>
    <n v="0"/>
    <n v="0"/>
    <n v="0"/>
    <n v="0"/>
    <n v="0"/>
    <n v="0"/>
  </r>
  <r>
    <s v="CLPR"/>
    <x v="51"/>
    <x v="38"/>
    <n v="99"/>
    <n v="36"/>
    <n v="41"/>
    <n v="14.909090909090899"/>
    <n v="0.50909090909090904"/>
    <n v="28"/>
    <n v="10.181818181818199"/>
    <n v="35"/>
    <n v="12.7272727272727"/>
    <n v="25"/>
    <n v="9.0909090909090899"/>
    <n v="0.32"/>
    <n v="9"/>
    <n v="3.2727272727272698"/>
    <n v="9"/>
    <n v="3.2727272727272698"/>
    <n v="3"/>
    <n v="1.0909090909090899"/>
    <n v="7.636363636363637E-2"/>
    <n v="0"/>
    <n v="0"/>
    <n v="1"/>
    <n v="0.36363636363636398"/>
    <n v="3.6363636363636364E-3"/>
    <n v="25"/>
    <n v="9.0909090909090899"/>
  </r>
  <r>
    <s v="PHYS"/>
    <x v="52"/>
    <x v="47"/>
    <n v="83"/>
    <n v="49.700598802395199"/>
    <n v="22"/>
    <n v="13.1736526946108"/>
    <n v="0.62874251497005984"/>
    <n v="16"/>
    <n v="9.5808383233532908"/>
    <n v="13"/>
    <n v="7.7844311377245496"/>
    <n v="13"/>
    <n v="7.7844311377245496"/>
    <n v="0.25149700598802394"/>
    <n v="7"/>
    <n v="4.19161676646707"/>
    <n v="3"/>
    <n v="1.79640718562874"/>
    <n v="1"/>
    <n v="0.59880239520958101"/>
    <n v="6.5868263473053898E-2"/>
    <n v="1"/>
    <n v="0.59880239520958101"/>
    <n v="1"/>
    <n v="0.59880239520958101"/>
    <n v="1.1976047904191617E-2"/>
    <n v="7"/>
    <n v="4.19161676646707"/>
  </r>
  <r>
    <s v="PSIA"/>
    <x v="53"/>
    <x v="48"/>
    <n v="121"/>
    <n v="20.543293718166399"/>
    <n v="104"/>
    <n v="17.657045840407498"/>
    <n v="0.38200339558573854"/>
    <n v="90"/>
    <n v="15.2801358234295"/>
    <n v="95"/>
    <n v="16.129032258064498"/>
    <n v="58"/>
    <n v="9.8471986417657007"/>
    <n v="0.41256366723259763"/>
    <n v="26"/>
    <n v="4.4142614601018701"/>
    <n v="25"/>
    <n v="4.2444821731748696"/>
    <n v="8"/>
    <n v="1.3582342954159601"/>
    <n v="0.100169779286927"/>
    <n v="8"/>
    <n v="1.3582342954159601"/>
    <n v="6"/>
    <n v="1.0186757215619699"/>
    <n v="2.3769100169779286E-2"/>
    <n v="48"/>
    <n v="8.1494057724957596"/>
  </r>
  <r>
    <s v="PSYC"/>
    <x v="54"/>
    <x v="49"/>
    <n v="360"/>
    <n v="35.785288270377698"/>
    <n v="171"/>
    <n v="16.998011928429399"/>
    <n v="0.52783300198807159"/>
    <n v="111"/>
    <n v="11.033797216699799"/>
    <n v="146"/>
    <n v="14.5129224652087"/>
    <n v="76"/>
    <n v="7.5546719681908501"/>
    <n v="0.33101391650099404"/>
    <n v="45"/>
    <n v="4.4731610337972203"/>
    <n v="38"/>
    <n v="3.7773359840954299"/>
    <n v="15"/>
    <n v="1.4910536779324099"/>
    <n v="9.7415506958250492E-2"/>
    <n v="3"/>
    <n v="0.29821073558648098"/>
    <n v="3"/>
    <n v="0.29821073558648098"/>
    <n v="5.9642147117296221E-3"/>
    <n v="38"/>
    <n v="3.7773359840954299"/>
  </r>
  <r>
    <s v="CLPR"/>
    <x v="55"/>
    <x v="50"/>
    <n v="88"/>
    <n v="37.7682403433476"/>
    <n v="52"/>
    <n v="22.317596566523601"/>
    <n v="0.60085836909871249"/>
    <n v="30"/>
    <n v="12.8755364806867"/>
    <n v="16"/>
    <n v="6.8669527896995701"/>
    <n v="14"/>
    <n v="6.0085836909871198"/>
    <n v="0.25751072961373389"/>
    <n v="10"/>
    <n v="4.2918454935622297"/>
    <n v="3"/>
    <n v="1.28755364806867"/>
    <n v="3"/>
    <n v="1.28755364806867"/>
    <n v="6.8669527896995708E-2"/>
    <n v="1"/>
    <n v="0.42918454935622302"/>
    <n v="1"/>
    <n v="0.42918454935622302"/>
    <n v="8.5836909871244635E-3"/>
    <n v="15"/>
    <n v="6.4377682403433498"/>
  </r>
  <r>
    <s v="SOAN"/>
    <x v="56"/>
    <x v="51"/>
    <n v="203"/>
    <n v="50.123456790123498"/>
    <n v="60"/>
    <n v="14.814814814814801"/>
    <n v="0.64938271604938269"/>
    <n v="33"/>
    <n v="8.1481481481481506"/>
    <n v="37"/>
    <n v="9.1358024691358004"/>
    <n v="15"/>
    <n v="3.7037037037037002"/>
    <n v="0.20987654320987653"/>
    <n v="8"/>
    <n v="1.9753086419753101"/>
    <n v="16"/>
    <n v="3.9506172839506202"/>
    <n v="7"/>
    <n v="1.7283950617283901"/>
    <n v="7.6543209876543214E-2"/>
    <n v="0"/>
    <n v="0"/>
    <n v="3"/>
    <n v="0.74074074074074103"/>
    <n v="7.4074074074074077E-3"/>
    <n v="23"/>
    <n v="5.67901234567901"/>
  </r>
  <r>
    <s v="MDFL"/>
    <x v="57"/>
    <x v="52"/>
    <n v="130"/>
    <n v="20.123839009287899"/>
    <n v="162"/>
    <n v="25.077399380805002"/>
    <n v="0.45201238390092879"/>
    <n v="79"/>
    <n v="12.229102167182701"/>
    <n v="75"/>
    <n v="11.609907120742999"/>
    <n v="66"/>
    <n v="10.216718266253899"/>
    <n v="0.34055727554179566"/>
    <n v="29"/>
    <n v="4.4891640866873104"/>
    <n v="29"/>
    <n v="4.4891640866873104"/>
    <n v="18"/>
    <n v="2.7863777089783301"/>
    <n v="0.11764705882352941"/>
    <n v="4"/>
    <n v="0.61919504643962897"/>
    <n v="4"/>
    <n v="0.61919504643962897"/>
    <n v="1.238390092879257E-2"/>
    <n v="50"/>
    <n v="7.7399380804953601"/>
  </r>
  <r>
    <s v="THDA"/>
    <x v="58"/>
    <x v="53"/>
    <n v="70"/>
    <n v="22.508038585209"/>
    <n v="91"/>
    <n v="29.2604501607717"/>
    <n v="0.51768488745980712"/>
    <n v="39"/>
    <n v="12.540192926045"/>
    <n v="25"/>
    <n v="8.0385852090032195"/>
    <n v="36"/>
    <n v="11.5755627009646"/>
    <n v="0.32154340836012862"/>
    <n v="10"/>
    <n v="3.21543408360129"/>
    <n v="12"/>
    <n v="3.8585209003215399"/>
    <n v="6"/>
    <n v="1.92926045016077"/>
    <n v="9.0032154340836015E-2"/>
    <n v="1"/>
    <n v="0.32154340836012901"/>
    <n v="5"/>
    <n v="1.6077170418006399"/>
    <n v="1.9292604501607719E-2"/>
    <n v="16"/>
    <n v="5.1446945337620598"/>
  </r>
  <r>
    <m/>
    <x v="59"/>
    <x v="54"/>
    <n v="18"/>
    <n v="85.714285714285694"/>
    <n v="2"/>
    <n v="9.5238095238095202"/>
    <n v="0.95238095238095233"/>
    <n v="0"/>
    <n v="0"/>
    <n v="1"/>
    <n v="4.7619047619047601"/>
    <n v="0"/>
    <n v="0"/>
    <n v="4.7619047619047616E-2"/>
    <n v="0"/>
    <n v="0"/>
    <n v="0"/>
    <n v="0"/>
    <n v="0"/>
    <n v="0"/>
    <n v="0"/>
    <n v="0"/>
    <n v="0"/>
    <n v="0"/>
    <n v="0"/>
    <n v="0"/>
    <n v="0"/>
    <n v="0"/>
  </r>
  <r>
    <s v="WGST"/>
    <x v="60"/>
    <x v="55"/>
    <n v="8"/>
    <n v="18.604651162790699"/>
    <n v="9"/>
    <n v="20.930232558139501"/>
    <n v="0.39534883720930231"/>
    <n v="7"/>
    <n v="16.2790697674419"/>
    <n v="12"/>
    <n v="27.906976744186"/>
    <n v="3"/>
    <n v="6.9767441860465098"/>
    <n v="0.51162790697674421"/>
    <n v="1"/>
    <n v="2.32558139534884"/>
    <n v="1"/>
    <n v="2.32558139534884"/>
    <n v="1"/>
    <n v="2.32558139534884"/>
    <n v="6.9767441860465115E-2"/>
    <n v="0"/>
    <n v="0"/>
    <n v="0"/>
    <n v="0"/>
    <n v="0"/>
    <n v="1"/>
    <n v="2.325581395348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817442-EBA9-D04B-8AB1-25385E34590F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 rowHeaderCaption="Course">
  <location ref="A3:B65" firstHeaderRow="1" firstDataRow="1" firstDataCol="1"/>
  <pivotFields count="29">
    <pivotField showAll="0"/>
    <pivotField axis="axisRow" showAll="0" sortType="ascending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57">
        <item x="15"/>
        <item x="41"/>
        <item x="8"/>
        <item x="28"/>
        <item x="54"/>
        <item x="3"/>
        <item x="11"/>
        <item x="34"/>
        <item x="1"/>
        <item x="44"/>
        <item x="55"/>
        <item x="29"/>
        <item x="18"/>
        <item x="32"/>
        <item x="27"/>
        <item x="45"/>
        <item x="35"/>
        <item x="22"/>
        <item x="26"/>
        <item x="7"/>
        <item x="23"/>
        <item x="33"/>
        <item x="42"/>
        <item x="12"/>
        <item x="39"/>
        <item x="16"/>
        <item x="47"/>
        <item x="46"/>
        <item x="43"/>
        <item x="9"/>
        <item x="36"/>
        <item x="2"/>
        <item x="50"/>
        <item x="4"/>
        <item x="38"/>
        <item x="40"/>
        <item x="5"/>
        <item x="53"/>
        <item x="0"/>
        <item x="30"/>
        <item x="13"/>
        <item x="10"/>
        <item x="20"/>
        <item x="19"/>
        <item x="25"/>
        <item x="51"/>
        <item x="37"/>
        <item x="17"/>
        <item x="14"/>
        <item x="48"/>
        <item x="31"/>
        <item x="52"/>
        <item x="24"/>
        <item x="6"/>
        <item x="21"/>
        <item x="49"/>
        <item t="default"/>
      </items>
    </pivotField>
    <pivotField showAll="0"/>
    <pivotField showAll="0"/>
    <pivotField showAll="0"/>
    <pivotField numFmtId="164"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</pivotFields>
  <rowFields count="1">
    <field x="1"/>
  </rowFields>
  <rowItems count="62">
    <i>
      <x v="16"/>
    </i>
    <i>
      <x v="36"/>
    </i>
    <i>
      <x v="45"/>
    </i>
    <i>
      <x v="8"/>
    </i>
    <i>
      <x v="30"/>
    </i>
    <i>
      <x v="40"/>
    </i>
    <i>
      <x v="59"/>
    </i>
    <i>
      <x v="3"/>
    </i>
    <i>
      <x v="14"/>
    </i>
    <i>
      <x v="11"/>
    </i>
    <i>
      <x v="37"/>
    </i>
    <i>
      <x v="1"/>
    </i>
    <i>
      <x v="48"/>
    </i>
    <i>
      <x v="60"/>
    </i>
    <i>
      <x v="31"/>
    </i>
    <i>
      <x v="20"/>
    </i>
    <i>
      <x v="34"/>
    </i>
    <i>
      <x v="29"/>
    </i>
    <i>
      <x v="49"/>
    </i>
    <i>
      <x v="38"/>
    </i>
    <i>
      <x v="24"/>
    </i>
    <i>
      <x v="28"/>
    </i>
    <i>
      <x v="7"/>
    </i>
    <i>
      <x v="18"/>
    </i>
    <i>
      <x v="25"/>
    </i>
    <i>
      <x v="35"/>
    </i>
    <i>
      <x v="46"/>
    </i>
    <i>
      <x v="12"/>
    </i>
    <i>
      <x v="43"/>
    </i>
    <i>
      <x v="17"/>
    </i>
    <i>
      <x v="52"/>
    </i>
    <i>
      <x v="50"/>
    </i>
    <i>
      <x v="47"/>
    </i>
    <i>
      <x v="9"/>
    </i>
    <i>
      <x v="39"/>
    </i>
    <i>
      <x v="2"/>
    </i>
    <i>
      <x v="55"/>
    </i>
    <i>
      <x v="4"/>
    </i>
    <i>
      <x v="51"/>
    </i>
    <i>
      <x v="42"/>
    </i>
    <i>
      <x v="44"/>
    </i>
    <i>
      <x v="5"/>
    </i>
    <i>
      <x v="58"/>
    </i>
    <i>
      <x/>
    </i>
    <i>
      <x v="32"/>
    </i>
    <i>
      <x v="13"/>
    </i>
    <i>
      <x v="10"/>
    </i>
    <i>
      <x v="22"/>
    </i>
    <i>
      <x v="21"/>
    </i>
    <i>
      <x v="27"/>
    </i>
    <i>
      <x v="56"/>
    </i>
    <i>
      <x v="41"/>
    </i>
    <i>
      <x v="19"/>
    </i>
    <i>
      <x v="15"/>
    </i>
    <i>
      <x v="53"/>
    </i>
    <i>
      <x v="33"/>
    </i>
    <i>
      <x v="57"/>
    </i>
    <i>
      <x v="26"/>
    </i>
    <i>
      <x v="6"/>
    </i>
    <i>
      <x v="23"/>
    </i>
    <i>
      <x v="54"/>
    </i>
    <i t="grand">
      <x/>
    </i>
  </rowItems>
  <colItems count="1">
    <i/>
  </colItems>
  <dataFields count="1">
    <dataField name="Sum of #. Stud." fld="2" baseField="2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F62BF0-6E3E-6B45-8EDC-FBA8513399C1}" name="Table1" displayName="Table1" ref="A7:AC68" totalsRowShown="0" headerRowDxfId="0" headerRowBorderDxfId="30" tableBorderDxfId="31" headerRowCellStyle="Normal 2">
  <autoFilter ref="A7:AC68" xr:uid="{36F62BF0-6E3E-6B45-8EDC-FBA8513399C1}"/>
  <tableColumns count="29">
    <tableColumn id="1" xr3:uid="{04F249CF-BE8B-5640-BA3E-B6867BF88E3B}" name="Dept" dataDxfId="29"/>
    <tableColumn id="2" xr3:uid="{4F152D04-3B1A-0647-82D9-47B6C4681C1A}" name="Course" dataDxfId="28"/>
    <tableColumn id="3" xr3:uid="{5300FA9C-F5D7-9B43-ADD6-89A403F46EAE}" name="#. Stud." dataDxfId="27">
      <calculatedColumnFormula>D8+F8+I8+K8+M8+P8+R8+T8+W8+Y8+AB8</calculatedColumnFormula>
    </tableColumn>
    <tableColumn id="4" xr3:uid="{699DA785-68C3-5741-91D4-ED0CD5733CB9}" name="A #" dataDxfId="26"/>
    <tableColumn id="5" xr3:uid="{30C3578F-D253-F142-B7C8-9BD8AF920B57}" name="A %" dataDxfId="25" dataCellStyle="Percent"/>
    <tableColumn id="6" xr3:uid="{8491E8EA-E8A3-3A43-A7EF-203C3DA91C04}" name="A- #" dataDxfId="24"/>
    <tableColumn id="7" xr3:uid="{EB03CAD4-27AF-394D-87D1-EBE9240B417D}" name="A- %" dataDxfId="23" dataCellStyle="Percent"/>
    <tableColumn id="8" xr3:uid="{69143FEE-3E08-FC49-B915-925129255349}" name="Tot. A%" dataDxfId="22">
      <calculatedColumnFormula>((D8+F8)/C8)</calculatedColumnFormula>
    </tableColumn>
    <tableColumn id="9" xr3:uid="{436F90F4-8858-5C4C-8673-FD42F409E818}" name="B+ #" dataDxfId="21"/>
    <tableColumn id="10" xr3:uid="{72DE7418-0AC1-9646-A69E-9050B527D625}" name="B+ %" dataDxfId="20" dataCellStyle="Percent"/>
    <tableColumn id="11" xr3:uid="{07EBC362-FE5B-8A4C-B210-681F7DEBC5E0}" name="B #" dataDxfId="19"/>
    <tableColumn id="12" xr3:uid="{0D0B7B6E-9DB3-D043-9B52-5893997C98F4}" name="B %" dataDxfId="18" dataCellStyle="Percent"/>
    <tableColumn id="13" xr3:uid="{BCA430DD-6075-C84E-9C13-4BC694615027}" name="B- #" dataDxfId="17"/>
    <tableColumn id="14" xr3:uid="{8163A652-9091-5146-9AC3-17C08779BE2A}" name="B- %" dataDxfId="16" dataCellStyle="Percent"/>
    <tableColumn id="15" xr3:uid="{C94620A0-CF89-0D47-8837-075F3A99A1B3}" name="Tot. B %" dataDxfId="15">
      <calculatedColumnFormula>((I8+K8+M8)/C8)</calculatedColumnFormula>
    </tableColumn>
    <tableColumn id="16" xr3:uid="{A28309C3-E9AF-454C-B9EE-77BA863E8393}" name="C+ #" dataDxfId="14"/>
    <tableColumn id="17" xr3:uid="{9ECABA92-A4F5-8948-B819-3A258F722EF6}" name="C+ %" dataDxfId="13" dataCellStyle="Percent"/>
    <tableColumn id="18" xr3:uid="{C3AABFB3-6F38-2845-9334-97E9654284BA}" name="C #" dataDxfId="12"/>
    <tableColumn id="19" xr3:uid="{9A854C25-CE84-3C45-898C-AD92435B6C53}" name="C %" dataDxfId="11" dataCellStyle="Percent"/>
    <tableColumn id="20" xr3:uid="{B3F9BEA6-AAC3-C047-A4E4-74809F67222D}" name="C- #" dataDxfId="10"/>
    <tableColumn id="21" xr3:uid="{4089E9BD-5D9D-7A4E-92DC-B4F4BC4B3B86}" name="C- %" dataDxfId="9" dataCellStyle="Percent"/>
    <tableColumn id="22" xr3:uid="{F852124B-5DE9-BE43-ADF6-3AC23AEAE527}" name="Tot. C %" dataDxfId="8">
      <calculatedColumnFormula>((P8+R8+T8)/C8)</calculatedColumnFormula>
    </tableColumn>
    <tableColumn id="23" xr3:uid="{A145BCEE-233F-0940-A3D1-9E4E0A98B858}" name="D+ #" dataDxfId="7"/>
    <tableColumn id="24" xr3:uid="{C5F912AA-3DB4-A04E-BE7B-EA3EB15E53C3}" name="D+ %" dataDxfId="6" dataCellStyle="Percent"/>
    <tableColumn id="25" xr3:uid="{B0AE2148-7B5C-D04B-B794-429EEE5D19D7}" name="D #" dataDxfId="5"/>
    <tableColumn id="26" xr3:uid="{A7C4DDC4-87D0-974E-AEB3-6A7346D1589B}" name="D %" dataDxfId="4" dataCellStyle="Percent"/>
    <tableColumn id="27" xr3:uid="{4623A7ED-C404-6947-B04D-D21EC321F622}" name="Tot. D %" dataDxfId="3">
      <calculatedColumnFormula>((W8+Y8)/C8)</calculatedColumnFormula>
    </tableColumn>
    <tableColumn id="28" xr3:uid="{D2F86F05-E96D-9349-A380-45B4B1ADAA0C}" name="F #" dataDxfId="2"/>
    <tableColumn id="29" xr3:uid="{A7BA1C5B-DC76-6E43-A103-96F9D4BDBC2A}" name="F %" dataDxfId="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F6D0F-0A02-CB46-890E-7551F0ABB794}">
  <dimension ref="A3:B65"/>
  <sheetViews>
    <sheetView tabSelected="1" workbookViewId="0">
      <selection activeCell="AF25" sqref="AF25"/>
    </sheetView>
  </sheetViews>
  <sheetFormatPr baseColWidth="10" defaultRowHeight="15" x14ac:dyDescent="0.2"/>
  <cols>
    <col min="1" max="1" width="12.1640625" bestFit="1" customWidth="1"/>
    <col min="2" max="2" width="12.33203125" bestFit="1" customWidth="1"/>
    <col min="3" max="3" width="2.1640625" bestFit="1" customWidth="1"/>
    <col min="4" max="20" width="3.1640625" bestFit="1" customWidth="1"/>
    <col min="21" max="56" width="4.1640625" bestFit="1" customWidth="1"/>
    <col min="57" max="57" width="5.1640625" bestFit="1" customWidth="1"/>
    <col min="58" max="58" width="10" bestFit="1" customWidth="1"/>
  </cols>
  <sheetData>
    <row r="3" spans="1:2" x14ac:dyDescent="0.2">
      <c r="A3" s="40" t="s">
        <v>3</v>
      </c>
      <c r="B3" t="s">
        <v>112</v>
      </c>
    </row>
    <row r="4" spans="1:2" x14ac:dyDescent="0.2">
      <c r="A4" s="41" t="s">
        <v>101</v>
      </c>
      <c r="B4" s="39">
        <v>4</v>
      </c>
    </row>
    <row r="5" spans="1:2" x14ac:dyDescent="0.2">
      <c r="A5" s="41" t="s">
        <v>94</v>
      </c>
      <c r="B5" s="39">
        <v>4</v>
      </c>
    </row>
    <row r="6" spans="1:2" x14ac:dyDescent="0.2">
      <c r="A6" s="41" t="s">
        <v>85</v>
      </c>
      <c r="B6" s="39">
        <v>8</v>
      </c>
    </row>
    <row r="7" spans="1:2" x14ac:dyDescent="0.2">
      <c r="A7" s="41" t="s">
        <v>37</v>
      </c>
      <c r="B7" s="39">
        <v>13</v>
      </c>
    </row>
    <row r="8" spans="1:2" x14ac:dyDescent="0.2">
      <c r="A8" s="41" t="s">
        <v>51</v>
      </c>
      <c r="B8" s="39">
        <v>18</v>
      </c>
    </row>
    <row r="9" spans="1:2" x14ac:dyDescent="0.2">
      <c r="A9" s="41" t="s">
        <v>32</v>
      </c>
      <c r="B9" s="39">
        <v>18</v>
      </c>
    </row>
    <row r="10" spans="1:2" x14ac:dyDescent="0.2">
      <c r="A10" s="41" t="s">
        <v>106</v>
      </c>
      <c r="B10" s="39">
        <v>21</v>
      </c>
    </row>
    <row r="11" spans="1:2" x14ac:dyDescent="0.2">
      <c r="A11" s="41" t="s">
        <v>79</v>
      </c>
      <c r="B11" s="39">
        <v>28</v>
      </c>
    </row>
    <row r="12" spans="1:2" x14ac:dyDescent="0.2">
      <c r="A12" s="41" t="s">
        <v>50</v>
      </c>
      <c r="B12" s="39">
        <v>28</v>
      </c>
    </row>
    <row r="13" spans="1:2" x14ac:dyDescent="0.2">
      <c r="A13" s="41" t="s">
        <v>80</v>
      </c>
      <c r="B13" s="39">
        <v>35</v>
      </c>
    </row>
    <row r="14" spans="1:2" x14ac:dyDescent="0.2">
      <c r="A14" s="41" t="s">
        <v>83</v>
      </c>
      <c r="B14" s="39">
        <v>37</v>
      </c>
    </row>
    <row r="15" spans="1:2" x14ac:dyDescent="0.2">
      <c r="A15" s="41" t="s">
        <v>75</v>
      </c>
      <c r="B15" s="39">
        <v>40</v>
      </c>
    </row>
    <row r="16" spans="1:2" x14ac:dyDescent="0.2">
      <c r="A16" s="41" t="s">
        <v>89</v>
      </c>
      <c r="B16" s="39">
        <v>42</v>
      </c>
    </row>
    <row r="17" spans="1:2" x14ac:dyDescent="0.2">
      <c r="A17" s="41" t="s">
        <v>107</v>
      </c>
      <c r="B17" s="39">
        <v>43</v>
      </c>
    </row>
    <row r="18" spans="1:2" x14ac:dyDescent="0.2">
      <c r="A18" s="41" t="s">
        <v>71</v>
      </c>
      <c r="B18" s="39">
        <v>45</v>
      </c>
    </row>
    <row r="19" spans="1:2" x14ac:dyDescent="0.2">
      <c r="A19" s="41" t="s">
        <v>67</v>
      </c>
      <c r="B19" s="39">
        <v>52</v>
      </c>
    </row>
    <row r="20" spans="1:2" x14ac:dyDescent="0.2">
      <c r="A20" s="41" t="s">
        <v>104</v>
      </c>
      <c r="B20" s="39">
        <v>55</v>
      </c>
    </row>
    <row r="21" spans="1:2" x14ac:dyDescent="0.2">
      <c r="A21" s="41" t="s">
        <v>69</v>
      </c>
      <c r="B21" s="39">
        <v>62</v>
      </c>
    </row>
    <row r="22" spans="1:2" x14ac:dyDescent="0.2">
      <c r="A22" s="41" t="s">
        <v>90</v>
      </c>
      <c r="B22" s="39">
        <v>65</v>
      </c>
    </row>
    <row r="23" spans="1:2" x14ac:dyDescent="0.2">
      <c r="A23" s="41" t="s">
        <v>52</v>
      </c>
      <c r="B23" s="39">
        <v>85</v>
      </c>
    </row>
    <row r="24" spans="1:2" x14ac:dyDescent="0.2">
      <c r="A24" s="41" t="s">
        <v>43</v>
      </c>
      <c r="B24" s="39">
        <v>86</v>
      </c>
    </row>
    <row r="25" spans="1:2" x14ac:dyDescent="0.2">
      <c r="A25" s="41" t="s">
        <v>82</v>
      </c>
      <c r="B25" s="39">
        <v>98</v>
      </c>
    </row>
    <row r="26" spans="1:2" x14ac:dyDescent="0.2">
      <c r="A26" s="41" t="s">
        <v>40</v>
      </c>
      <c r="B26" s="39">
        <v>101</v>
      </c>
    </row>
    <row r="27" spans="1:2" x14ac:dyDescent="0.2">
      <c r="A27" s="41" t="s">
        <v>42</v>
      </c>
      <c r="B27" s="39">
        <v>101</v>
      </c>
    </row>
    <row r="28" spans="1:2" x14ac:dyDescent="0.2">
      <c r="A28" s="41" t="s">
        <v>81</v>
      </c>
      <c r="B28" s="39">
        <v>107</v>
      </c>
    </row>
    <row r="29" spans="1:2" x14ac:dyDescent="0.2">
      <c r="A29" s="41" t="s">
        <v>105</v>
      </c>
      <c r="B29" s="39">
        <v>115</v>
      </c>
    </row>
    <row r="30" spans="1:2" x14ac:dyDescent="0.2">
      <c r="A30" s="41" t="s">
        <v>87</v>
      </c>
      <c r="B30" s="39">
        <v>124</v>
      </c>
    </row>
    <row r="31" spans="1:2" x14ac:dyDescent="0.2">
      <c r="A31" s="41" t="s">
        <v>49</v>
      </c>
      <c r="B31" s="39">
        <v>129</v>
      </c>
    </row>
    <row r="32" spans="1:2" x14ac:dyDescent="0.2">
      <c r="A32" s="41" t="s">
        <v>45</v>
      </c>
      <c r="B32" s="39">
        <v>137</v>
      </c>
    </row>
    <row r="33" spans="1:2" x14ac:dyDescent="0.2">
      <c r="A33" s="41" t="s">
        <v>61</v>
      </c>
      <c r="B33" s="39">
        <v>144</v>
      </c>
    </row>
    <row r="34" spans="1:2" x14ac:dyDescent="0.2">
      <c r="A34" s="41" t="s">
        <v>92</v>
      </c>
      <c r="B34" s="39">
        <v>167</v>
      </c>
    </row>
    <row r="35" spans="1:2" x14ac:dyDescent="0.2">
      <c r="A35" s="41" t="s">
        <v>91</v>
      </c>
      <c r="B35" s="39">
        <v>168</v>
      </c>
    </row>
    <row r="36" spans="1:2" x14ac:dyDescent="0.2">
      <c r="A36" s="41" t="s">
        <v>88</v>
      </c>
      <c r="B36" s="39">
        <v>193</v>
      </c>
    </row>
    <row r="37" spans="1:2" x14ac:dyDescent="0.2">
      <c r="A37" s="41" t="s">
        <v>41</v>
      </c>
      <c r="B37" s="39">
        <v>201</v>
      </c>
    </row>
    <row r="38" spans="1:2" x14ac:dyDescent="0.2">
      <c r="A38" s="41" t="s">
        <v>63</v>
      </c>
      <c r="B38" s="39">
        <v>202</v>
      </c>
    </row>
    <row r="39" spans="1:2" x14ac:dyDescent="0.2">
      <c r="A39" s="41" t="s">
        <v>98</v>
      </c>
      <c r="B39" s="39">
        <v>207</v>
      </c>
    </row>
    <row r="40" spans="1:2" x14ac:dyDescent="0.2">
      <c r="A40" s="41" t="s">
        <v>54</v>
      </c>
      <c r="B40" s="39">
        <v>233</v>
      </c>
    </row>
    <row r="41" spans="1:2" x14ac:dyDescent="0.2">
      <c r="A41" s="41" t="s">
        <v>34</v>
      </c>
      <c r="B41" s="39">
        <v>256</v>
      </c>
    </row>
    <row r="42" spans="1:2" x14ac:dyDescent="0.2">
      <c r="A42" s="41" t="s">
        <v>53</v>
      </c>
      <c r="B42" s="39">
        <v>275</v>
      </c>
    </row>
    <row r="43" spans="1:2" x14ac:dyDescent="0.2">
      <c r="A43" s="41" t="s">
        <v>44</v>
      </c>
      <c r="B43" s="39">
        <v>275</v>
      </c>
    </row>
    <row r="44" spans="1:2" x14ac:dyDescent="0.2">
      <c r="A44" s="41" t="s">
        <v>46</v>
      </c>
      <c r="B44" s="39">
        <v>280</v>
      </c>
    </row>
    <row r="45" spans="1:2" x14ac:dyDescent="0.2">
      <c r="A45" s="41" t="s">
        <v>35</v>
      </c>
      <c r="B45" s="39">
        <v>286</v>
      </c>
    </row>
    <row r="46" spans="1:2" x14ac:dyDescent="0.2">
      <c r="A46" s="41" t="s">
        <v>102</v>
      </c>
      <c r="B46" s="39">
        <v>311</v>
      </c>
    </row>
    <row r="47" spans="1:2" x14ac:dyDescent="0.2">
      <c r="A47" s="41" t="s">
        <v>39</v>
      </c>
      <c r="B47" s="39">
        <v>312</v>
      </c>
    </row>
    <row r="48" spans="1:2" x14ac:dyDescent="0.2">
      <c r="A48" s="41" t="s">
        <v>73</v>
      </c>
      <c r="B48" s="39">
        <v>332</v>
      </c>
    </row>
    <row r="49" spans="1:2" x14ac:dyDescent="0.2">
      <c r="A49" s="41" t="s">
        <v>60</v>
      </c>
      <c r="B49" s="39">
        <v>355</v>
      </c>
    </row>
    <row r="50" spans="1:2" x14ac:dyDescent="0.2">
      <c r="A50" s="41" t="s">
        <v>47</v>
      </c>
      <c r="B50" s="39">
        <v>372</v>
      </c>
    </row>
    <row r="51" spans="1:2" x14ac:dyDescent="0.2">
      <c r="A51" s="41" t="s">
        <v>65</v>
      </c>
      <c r="B51" s="39">
        <v>379</v>
      </c>
    </row>
    <row r="52" spans="1:2" x14ac:dyDescent="0.2">
      <c r="A52" s="41" t="s">
        <v>57</v>
      </c>
      <c r="B52" s="39">
        <v>393</v>
      </c>
    </row>
    <row r="53" spans="1:2" x14ac:dyDescent="0.2">
      <c r="A53" s="41" t="s">
        <v>68</v>
      </c>
      <c r="B53" s="39">
        <v>398</v>
      </c>
    </row>
    <row r="54" spans="1:2" x14ac:dyDescent="0.2">
      <c r="A54" s="41" t="s">
        <v>99</v>
      </c>
      <c r="B54" s="39">
        <v>405</v>
      </c>
    </row>
    <row r="55" spans="1:2" x14ac:dyDescent="0.2">
      <c r="A55" s="41" t="s">
        <v>77</v>
      </c>
      <c r="B55" s="39">
        <v>468</v>
      </c>
    </row>
    <row r="56" spans="1:2" x14ac:dyDescent="0.2">
      <c r="A56" s="41" t="s">
        <v>58</v>
      </c>
      <c r="B56" s="39">
        <v>472</v>
      </c>
    </row>
    <row r="57" spans="1:2" x14ac:dyDescent="0.2">
      <c r="A57" s="41" t="s">
        <v>55</v>
      </c>
      <c r="B57" s="39">
        <v>566</v>
      </c>
    </row>
    <row r="58" spans="1:2" x14ac:dyDescent="0.2">
      <c r="A58" s="41" t="s">
        <v>95</v>
      </c>
      <c r="B58" s="39">
        <v>589</v>
      </c>
    </row>
    <row r="59" spans="1:2" x14ac:dyDescent="0.2">
      <c r="A59" s="41" t="s">
        <v>76</v>
      </c>
      <c r="B59" s="39">
        <v>615</v>
      </c>
    </row>
    <row r="60" spans="1:2" x14ac:dyDescent="0.2">
      <c r="A60" s="41" t="s">
        <v>84</v>
      </c>
      <c r="B60" s="39">
        <v>646</v>
      </c>
    </row>
    <row r="61" spans="1:2" x14ac:dyDescent="0.2">
      <c r="A61" s="41" t="s">
        <v>103</v>
      </c>
      <c r="B61" s="39">
        <v>685</v>
      </c>
    </row>
    <row r="62" spans="1:2" x14ac:dyDescent="0.2">
      <c r="A62" s="41" t="s">
        <v>36</v>
      </c>
      <c r="B62" s="39">
        <v>800</v>
      </c>
    </row>
    <row r="63" spans="1:2" x14ac:dyDescent="0.2">
      <c r="A63" s="41" t="s">
        <v>62</v>
      </c>
      <c r="B63" s="39">
        <v>938</v>
      </c>
    </row>
    <row r="64" spans="1:2" x14ac:dyDescent="0.2">
      <c r="A64" s="41" t="s">
        <v>96</v>
      </c>
      <c r="B64" s="39">
        <v>1006</v>
      </c>
    </row>
    <row r="65" spans="1:2" x14ac:dyDescent="0.2">
      <c r="A65" s="41" t="s">
        <v>111</v>
      </c>
      <c r="B65" s="39">
        <v>14630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"/>
  <sheetViews>
    <sheetView topLeftCell="A27" zoomScale="66" zoomScaleNormal="66" workbookViewId="0">
      <selection activeCell="A7" sqref="A7"/>
    </sheetView>
  </sheetViews>
  <sheetFormatPr baseColWidth="10" defaultColWidth="8.83203125" defaultRowHeight="15" x14ac:dyDescent="0.2"/>
  <sheetData>
    <row r="1" spans="1:29" ht="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18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18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2"/>
    </row>
    <row r="4" spans="1:29" x14ac:dyDescent="0.2">
      <c r="A4" s="23" t="s">
        <v>110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6" thickBot="1" x14ac:dyDescent="0.25">
      <c r="A7" s="27" t="s">
        <v>2</v>
      </c>
      <c r="B7" s="28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30" t="s">
        <v>9</v>
      </c>
      <c r="I7" s="29" t="s">
        <v>10</v>
      </c>
      <c r="J7" s="29" t="s">
        <v>11</v>
      </c>
      <c r="K7" s="29" t="s">
        <v>12</v>
      </c>
      <c r="L7" s="29" t="s">
        <v>13</v>
      </c>
      <c r="M7" s="29" t="s">
        <v>14</v>
      </c>
      <c r="N7" s="29" t="s">
        <v>15</v>
      </c>
      <c r="O7" s="30" t="s">
        <v>16</v>
      </c>
      <c r="P7" s="29" t="s">
        <v>17</v>
      </c>
      <c r="Q7" s="29" t="s">
        <v>18</v>
      </c>
      <c r="R7" s="29" t="s">
        <v>19</v>
      </c>
      <c r="S7" s="29" t="s">
        <v>20</v>
      </c>
      <c r="T7" s="29" t="s">
        <v>21</v>
      </c>
      <c r="U7" s="29" t="s">
        <v>22</v>
      </c>
      <c r="V7" s="30" t="s">
        <v>23</v>
      </c>
      <c r="W7" s="29" t="s">
        <v>24</v>
      </c>
      <c r="X7" s="29" t="s">
        <v>25</v>
      </c>
      <c r="Y7" s="29" t="s">
        <v>26</v>
      </c>
      <c r="Z7" s="29" t="s">
        <v>27</v>
      </c>
      <c r="AA7" s="30" t="s">
        <v>28</v>
      </c>
      <c r="AB7" s="29" t="s">
        <v>29</v>
      </c>
      <c r="AC7" s="31" t="s">
        <v>30</v>
      </c>
    </row>
    <row r="8" spans="1:29" ht="16" thickTop="1" x14ac:dyDescent="0.2">
      <c r="A8" s="24" t="s">
        <v>38</v>
      </c>
      <c r="B8" s="5" t="s">
        <v>39</v>
      </c>
      <c r="C8" s="10">
        <f t="shared" ref="C8:C43" si="0">D8+F8+I8+K8+M8+P8+R8+T8+W8+Y8+AB8</f>
        <v>312</v>
      </c>
      <c r="D8" s="6">
        <v>83</v>
      </c>
      <c r="E8" s="9">
        <v>26.602564102564099</v>
      </c>
      <c r="F8" s="8">
        <v>42</v>
      </c>
      <c r="G8" s="7">
        <v>13.461538461538501</v>
      </c>
      <c r="H8" s="18">
        <f t="shared" ref="H8:H15" si="1">((D8+F8)/C8)</f>
        <v>0.40064102564102566</v>
      </c>
      <c r="I8" s="8">
        <v>35</v>
      </c>
      <c r="J8" s="7">
        <v>11.217948717948699</v>
      </c>
      <c r="K8" s="8">
        <v>48</v>
      </c>
      <c r="L8" s="7">
        <v>15.384615384615399</v>
      </c>
      <c r="M8" s="8">
        <v>32</v>
      </c>
      <c r="N8" s="7">
        <v>10.2564102564103</v>
      </c>
      <c r="O8" s="18">
        <f t="shared" ref="O8:O39" si="2">((I8+K8+M8)/C8)</f>
        <v>0.36858974358974361</v>
      </c>
      <c r="P8" s="8">
        <v>20</v>
      </c>
      <c r="Q8" s="7">
        <v>6.4102564102564097</v>
      </c>
      <c r="R8" s="8">
        <v>15</v>
      </c>
      <c r="S8" s="7">
        <v>4.8076923076923102</v>
      </c>
      <c r="T8" s="8">
        <v>16</v>
      </c>
      <c r="U8" s="7">
        <v>5.1282051282051304</v>
      </c>
      <c r="V8" s="18">
        <f t="shared" ref="V8:V39" si="3">((P8+R8+T8)/C8)</f>
        <v>0.16346153846153846</v>
      </c>
      <c r="W8" s="8">
        <v>4</v>
      </c>
      <c r="X8" s="7">
        <v>1.2820512820512799</v>
      </c>
      <c r="Y8" s="8">
        <v>3</v>
      </c>
      <c r="Z8" s="7">
        <v>0.96153846153846201</v>
      </c>
      <c r="AA8" s="18">
        <f t="shared" ref="AA8:AA39" si="4">((W8+Y8)/C8)</f>
        <v>2.2435897435897436E-2</v>
      </c>
      <c r="AB8" s="8">
        <v>14</v>
      </c>
      <c r="AC8" s="25">
        <v>4.4871794871794899</v>
      </c>
    </row>
    <row r="9" spans="1:29" x14ac:dyDescent="0.2">
      <c r="A9" s="24" t="s">
        <v>74</v>
      </c>
      <c r="B9" s="5" t="s">
        <v>75</v>
      </c>
      <c r="C9" s="10">
        <f t="shared" si="0"/>
        <v>40</v>
      </c>
      <c r="D9" s="6">
        <v>3</v>
      </c>
      <c r="E9" s="7">
        <v>7.5</v>
      </c>
      <c r="F9" s="8">
        <v>11</v>
      </c>
      <c r="G9" s="7">
        <v>27.5</v>
      </c>
      <c r="H9" s="18">
        <f t="shared" si="1"/>
        <v>0.35</v>
      </c>
      <c r="I9" s="8">
        <v>3</v>
      </c>
      <c r="J9" s="7">
        <v>7.5</v>
      </c>
      <c r="K9" s="8">
        <v>11</v>
      </c>
      <c r="L9" s="7">
        <v>27.5</v>
      </c>
      <c r="M9" s="8">
        <v>5</v>
      </c>
      <c r="N9" s="7">
        <v>12.5</v>
      </c>
      <c r="O9" s="18">
        <f t="shared" si="2"/>
        <v>0.47499999999999998</v>
      </c>
      <c r="P9" s="8">
        <v>2</v>
      </c>
      <c r="Q9" s="7">
        <v>5</v>
      </c>
      <c r="R9" s="8">
        <v>1</v>
      </c>
      <c r="S9" s="7">
        <v>2.5</v>
      </c>
      <c r="T9" s="8">
        <v>1</v>
      </c>
      <c r="U9" s="7">
        <v>2.5</v>
      </c>
      <c r="V9" s="18">
        <f t="shared" si="3"/>
        <v>0.1</v>
      </c>
      <c r="W9" s="8">
        <v>0</v>
      </c>
      <c r="X9" s="7">
        <v>0</v>
      </c>
      <c r="Y9" s="8">
        <v>0</v>
      </c>
      <c r="Z9" s="7">
        <v>0</v>
      </c>
      <c r="AA9" s="18">
        <f t="shared" si="4"/>
        <v>0</v>
      </c>
      <c r="AB9" s="8">
        <v>3</v>
      </c>
      <c r="AC9" s="25">
        <v>7.5</v>
      </c>
    </row>
    <row r="10" spans="1:29" x14ac:dyDescent="0.2">
      <c r="A10" s="24" t="s">
        <v>97</v>
      </c>
      <c r="B10" s="5" t="s">
        <v>98</v>
      </c>
      <c r="C10" s="10">
        <f t="shared" si="0"/>
        <v>207</v>
      </c>
      <c r="D10" s="6">
        <v>39</v>
      </c>
      <c r="E10" s="7">
        <v>18.840579710144901</v>
      </c>
      <c r="F10" s="8">
        <v>36</v>
      </c>
      <c r="G10" s="7">
        <v>17.3913043478261</v>
      </c>
      <c r="H10" s="18">
        <f t="shared" si="1"/>
        <v>0.36231884057971014</v>
      </c>
      <c r="I10" s="8">
        <v>34</v>
      </c>
      <c r="J10" s="7">
        <v>16.425120772946901</v>
      </c>
      <c r="K10" s="8">
        <v>28</v>
      </c>
      <c r="L10" s="7">
        <v>13.5265700483092</v>
      </c>
      <c r="M10" s="8">
        <v>20</v>
      </c>
      <c r="N10" s="7">
        <v>9.6618357487922708</v>
      </c>
      <c r="O10" s="18">
        <f t="shared" si="2"/>
        <v>0.39613526570048307</v>
      </c>
      <c r="P10" s="8">
        <v>8</v>
      </c>
      <c r="Q10" s="7">
        <v>3.8647342995169098</v>
      </c>
      <c r="R10" s="8">
        <v>9</v>
      </c>
      <c r="S10" s="7">
        <v>4.3478260869565197</v>
      </c>
      <c r="T10" s="8">
        <v>7</v>
      </c>
      <c r="U10" s="7">
        <v>3.3816425120772902</v>
      </c>
      <c r="V10" s="18">
        <f t="shared" si="3"/>
        <v>0.11594202898550725</v>
      </c>
      <c r="W10" s="8">
        <v>1</v>
      </c>
      <c r="X10" s="7">
        <v>0.48309178743961401</v>
      </c>
      <c r="Y10" s="8">
        <v>2</v>
      </c>
      <c r="Z10" s="7">
        <v>0.96618357487922701</v>
      </c>
      <c r="AA10" s="18">
        <f t="shared" si="4"/>
        <v>1.4492753623188406E-2</v>
      </c>
      <c r="AB10" s="8">
        <v>23</v>
      </c>
      <c r="AC10" s="25">
        <v>11.1111111111111</v>
      </c>
    </row>
    <row r="11" spans="1:29" x14ac:dyDescent="0.2">
      <c r="A11" s="24" t="s">
        <v>78</v>
      </c>
      <c r="B11" s="5" t="s">
        <v>79</v>
      </c>
      <c r="C11" s="10">
        <f t="shared" si="0"/>
        <v>28</v>
      </c>
      <c r="D11" s="6">
        <v>12</v>
      </c>
      <c r="E11" s="7">
        <v>42.857142857142897</v>
      </c>
      <c r="F11" s="8">
        <v>2</v>
      </c>
      <c r="G11" s="7">
        <v>7.1428571428571397</v>
      </c>
      <c r="H11" s="18">
        <f t="shared" si="1"/>
        <v>0.5</v>
      </c>
      <c r="I11" s="13">
        <v>4</v>
      </c>
      <c r="J11" s="7">
        <v>14.285714285714301</v>
      </c>
      <c r="K11" s="8">
        <v>2</v>
      </c>
      <c r="L11" s="7">
        <v>7.1428571428571397</v>
      </c>
      <c r="M11" s="8">
        <v>1</v>
      </c>
      <c r="N11" s="7">
        <v>3.5714285714285698</v>
      </c>
      <c r="O11" s="18">
        <f t="shared" si="2"/>
        <v>0.25</v>
      </c>
      <c r="P11" s="8">
        <v>1</v>
      </c>
      <c r="Q11" s="7">
        <v>3.5714285714285698</v>
      </c>
      <c r="R11" s="8">
        <v>2</v>
      </c>
      <c r="S11" s="7">
        <v>7.1428571428571397</v>
      </c>
      <c r="T11" s="8">
        <v>1</v>
      </c>
      <c r="U11" s="7">
        <v>3.5714285714285698</v>
      </c>
      <c r="V11" s="18">
        <f t="shared" si="3"/>
        <v>0.14285714285714285</v>
      </c>
      <c r="W11" s="8">
        <v>0</v>
      </c>
      <c r="X11" s="7">
        <v>0</v>
      </c>
      <c r="Y11" s="8">
        <v>0</v>
      </c>
      <c r="Z11" s="7">
        <v>0</v>
      </c>
      <c r="AA11" s="18">
        <f t="shared" si="4"/>
        <v>0</v>
      </c>
      <c r="AB11" s="8">
        <v>3</v>
      </c>
      <c r="AC11" s="25">
        <v>10.714285714285699</v>
      </c>
    </row>
    <row r="12" spans="1:29" x14ac:dyDescent="0.2">
      <c r="A12" s="24" t="s">
        <v>33</v>
      </c>
      <c r="B12" s="5" t="s">
        <v>34</v>
      </c>
      <c r="C12" s="10">
        <f t="shared" si="0"/>
        <v>256</v>
      </c>
      <c r="D12" s="19">
        <v>77</v>
      </c>
      <c r="E12" s="20">
        <v>30.078125</v>
      </c>
      <c r="F12" s="8">
        <v>49</v>
      </c>
      <c r="G12" s="7">
        <v>19.140625</v>
      </c>
      <c r="H12" s="18">
        <f t="shared" si="1"/>
        <v>0.4921875</v>
      </c>
      <c r="I12" s="8">
        <v>26</v>
      </c>
      <c r="J12" s="7">
        <v>10.15625</v>
      </c>
      <c r="K12" s="8">
        <v>38</v>
      </c>
      <c r="L12" s="7">
        <v>14.84375</v>
      </c>
      <c r="M12" s="8">
        <v>23</v>
      </c>
      <c r="N12" s="7">
        <v>8.984375</v>
      </c>
      <c r="O12" s="18">
        <f t="shared" si="2"/>
        <v>0.33984375</v>
      </c>
      <c r="P12" s="8">
        <v>5</v>
      </c>
      <c r="Q12" s="7">
        <v>1.953125</v>
      </c>
      <c r="R12" s="8">
        <v>7</v>
      </c>
      <c r="S12" s="7">
        <v>2.734375</v>
      </c>
      <c r="T12" s="8">
        <v>2</v>
      </c>
      <c r="U12" s="7">
        <v>0.78125</v>
      </c>
      <c r="V12" s="18">
        <f t="shared" si="3"/>
        <v>5.46875E-2</v>
      </c>
      <c r="W12" s="8">
        <v>2</v>
      </c>
      <c r="X12" s="7">
        <v>0.78125</v>
      </c>
      <c r="Y12" s="8">
        <v>4</v>
      </c>
      <c r="Z12" s="7">
        <v>1.5625</v>
      </c>
      <c r="AA12" s="18">
        <f t="shared" si="4"/>
        <v>2.34375E-2</v>
      </c>
      <c r="AB12" s="8">
        <v>23</v>
      </c>
      <c r="AC12" s="25">
        <v>8.984375</v>
      </c>
    </row>
    <row r="13" spans="1:29" x14ac:dyDescent="0.2">
      <c r="A13" s="24" t="s">
        <v>33</v>
      </c>
      <c r="B13" s="5" t="s">
        <v>35</v>
      </c>
      <c r="C13" s="10">
        <f t="shared" si="0"/>
        <v>286</v>
      </c>
      <c r="D13" s="6">
        <v>171</v>
      </c>
      <c r="E13" s="9">
        <v>59.790209790209801</v>
      </c>
      <c r="F13" s="8">
        <v>51</v>
      </c>
      <c r="G13" s="7">
        <v>17.832167832167801</v>
      </c>
      <c r="H13" s="18">
        <f t="shared" si="1"/>
        <v>0.77622377622377625</v>
      </c>
      <c r="I13" s="8">
        <v>26</v>
      </c>
      <c r="J13" s="7">
        <v>9.0909090909090899</v>
      </c>
      <c r="K13" s="8">
        <v>17</v>
      </c>
      <c r="L13" s="7">
        <v>5.9440559440559397</v>
      </c>
      <c r="M13" s="8">
        <v>11</v>
      </c>
      <c r="N13" s="7">
        <v>3.8461538461538498</v>
      </c>
      <c r="O13" s="18">
        <f t="shared" si="2"/>
        <v>0.1888111888111888</v>
      </c>
      <c r="P13" s="8">
        <v>2</v>
      </c>
      <c r="Q13" s="7">
        <v>0.69930069930069905</v>
      </c>
      <c r="R13" s="8">
        <v>0</v>
      </c>
      <c r="S13" s="7">
        <v>0</v>
      </c>
      <c r="T13" s="8">
        <v>1</v>
      </c>
      <c r="U13" s="7">
        <v>0.34965034965035002</v>
      </c>
      <c r="V13" s="18">
        <f t="shared" si="3"/>
        <v>1.048951048951049E-2</v>
      </c>
      <c r="W13" s="8">
        <v>0</v>
      </c>
      <c r="X13" s="7">
        <v>0</v>
      </c>
      <c r="Y13" s="8">
        <v>0</v>
      </c>
      <c r="Z13" s="7">
        <v>0</v>
      </c>
      <c r="AA13" s="18">
        <f t="shared" si="4"/>
        <v>0</v>
      </c>
      <c r="AB13" s="8">
        <v>7</v>
      </c>
      <c r="AC13" s="25">
        <v>2.4475524475524502</v>
      </c>
    </row>
    <row r="14" spans="1:29" x14ac:dyDescent="0.2">
      <c r="A14" s="24" t="s">
        <v>36</v>
      </c>
      <c r="B14" s="5" t="s">
        <v>36</v>
      </c>
      <c r="C14" s="10">
        <f t="shared" si="0"/>
        <v>800</v>
      </c>
      <c r="D14" s="6">
        <v>189</v>
      </c>
      <c r="E14" s="9">
        <v>23.625</v>
      </c>
      <c r="F14" s="8">
        <v>121</v>
      </c>
      <c r="G14" s="7">
        <v>15.125</v>
      </c>
      <c r="H14" s="18">
        <f t="shared" si="1"/>
        <v>0.38750000000000001</v>
      </c>
      <c r="I14" s="8">
        <v>88</v>
      </c>
      <c r="J14" s="7">
        <v>11</v>
      </c>
      <c r="K14" s="8">
        <v>105</v>
      </c>
      <c r="L14" s="7">
        <v>13.125</v>
      </c>
      <c r="M14" s="8">
        <v>99</v>
      </c>
      <c r="N14" s="7">
        <v>12.375</v>
      </c>
      <c r="O14" s="18">
        <f t="shared" si="2"/>
        <v>0.36499999999999999</v>
      </c>
      <c r="P14" s="8">
        <v>53</v>
      </c>
      <c r="Q14" s="7">
        <v>6.625</v>
      </c>
      <c r="R14" s="8">
        <v>50</v>
      </c>
      <c r="S14" s="7">
        <v>6.25</v>
      </c>
      <c r="T14" s="8">
        <v>36</v>
      </c>
      <c r="U14" s="7">
        <v>4.5</v>
      </c>
      <c r="V14" s="18">
        <f t="shared" si="3"/>
        <v>0.17374999999999999</v>
      </c>
      <c r="W14" s="8">
        <v>7</v>
      </c>
      <c r="X14" s="7">
        <v>0.875</v>
      </c>
      <c r="Y14" s="8">
        <v>10</v>
      </c>
      <c r="Z14" s="7">
        <v>1.25</v>
      </c>
      <c r="AA14" s="18">
        <f t="shared" si="4"/>
        <v>2.1250000000000002E-2</v>
      </c>
      <c r="AB14" s="8">
        <v>42</v>
      </c>
      <c r="AC14" s="25">
        <v>5.25</v>
      </c>
    </row>
    <row r="15" spans="1:29" x14ac:dyDescent="0.2">
      <c r="A15" s="24" t="s">
        <v>38</v>
      </c>
      <c r="B15" s="5" t="s">
        <v>40</v>
      </c>
      <c r="C15" s="10">
        <f t="shared" si="0"/>
        <v>101</v>
      </c>
      <c r="D15" s="6">
        <v>9</v>
      </c>
      <c r="E15" s="9">
        <v>8.9108910891089099</v>
      </c>
      <c r="F15" s="8">
        <v>7</v>
      </c>
      <c r="G15" s="7">
        <v>6.9306930693069297</v>
      </c>
      <c r="H15" s="18">
        <f t="shared" si="1"/>
        <v>0.15841584158415842</v>
      </c>
      <c r="I15" s="8">
        <v>22</v>
      </c>
      <c r="J15" s="7">
        <v>21.782178217821802</v>
      </c>
      <c r="K15" s="8">
        <v>26</v>
      </c>
      <c r="L15" s="7">
        <v>25.742574257425701</v>
      </c>
      <c r="M15" s="8">
        <v>19</v>
      </c>
      <c r="N15" s="7">
        <v>18.8118811881188</v>
      </c>
      <c r="O15" s="18">
        <f t="shared" si="2"/>
        <v>0.6633663366336634</v>
      </c>
      <c r="P15" s="8">
        <v>8</v>
      </c>
      <c r="Q15" s="7">
        <v>7.9207920792079198</v>
      </c>
      <c r="R15" s="8">
        <v>7</v>
      </c>
      <c r="S15" s="7">
        <v>6.9306930693069297</v>
      </c>
      <c r="T15" s="8">
        <v>0</v>
      </c>
      <c r="U15" s="7">
        <v>0</v>
      </c>
      <c r="V15" s="18">
        <f t="shared" si="3"/>
        <v>0.14851485148514851</v>
      </c>
      <c r="W15" s="8">
        <v>0</v>
      </c>
      <c r="X15" s="7">
        <v>0</v>
      </c>
      <c r="Y15" s="8">
        <v>0</v>
      </c>
      <c r="Z15" s="7">
        <v>0</v>
      </c>
      <c r="AA15" s="18">
        <f t="shared" si="4"/>
        <v>0</v>
      </c>
      <c r="AB15" s="8">
        <v>3</v>
      </c>
      <c r="AC15" s="25">
        <v>2.9702970297029698</v>
      </c>
    </row>
    <row r="16" spans="1:29" x14ac:dyDescent="0.2">
      <c r="A16" s="24" t="s">
        <v>37</v>
      </c>
      <c r="B16" s="5" t="s">
        <v>37</v>
      </c>
      <c r="C16" s="10">
        <f t="shared" si="0"/>
        <v>13</v>
      </c>
      <c r="D16" s="6">
        <v>6</v>
      </c>
      <c r="E16" s="8">
        <v>46.153846153846203</v>
      </c>
      <c r="F16" s="9">
        <v>1</v>
      </c>
      <c r="G16" s="7">
        <v>7.6923076923076898</v>
      </c>
      <c r="H16" s="18" t="e">
        <f>((E16+#REF!)/C16)</f>
        <v>#REF!</v>
      </c>
      <c r="I16" s="8">
        <v>0</v>
      </c>
      <c r="J16" s="7">
        <v>0</v>
      </c>
      <c r="K16" s="8">
        <v>2</v>
      </c>
      <c r="L16" s="7">
        <v>15.384615384615399</v>
      </c>
      <c r="M16" s="8">
        <v>1</v>
      </c>
      <c r="N16" s="7">
        <v>7.6923076923076898</v>
      </c>
      <c r="O16" s="18">
        <f t="shared" si="2"/>
        <v>0.23076923076923078</v>
      </c>
      <c r="P16" s="8">
        <v>0</v>
      </c>
      <c r="Q16" s="7">
        <v>0</v>
      </c>
      <c r="R16" s="8">
        <v>0</v>
      </c>
      <c r="S16" s="7">
        <v>0</v>
      </c>
      <c r="T16" s="8">
        <v>0</v>
      </c>
      <c r="U16" s="7">
        <v>0</v>
      </c>
      <c r="V16" s="18">
        <f t="shared" si="3"/>
        <v>0</v>
      </c>
      <c r="W16" s="8">
        <v>0</v>
      </c>
      <c r="X16" s="7">
        <v>0</v>
      </c>
      <c r="Y16" s="8">
        <v>0</v>
      </c>
      <c r="Z16" s="7">
        <v>0</v>
      </c>
      <c r="AA16" s="18">
        <f t="shared" si="4"/>
        <v>0</v>
      </c>
      <c r="AB16" s="8">
        <v>3</v>
      </c>
      <c r="AC16" s="25">
        <v>23.076923076923102</v>
      </c>
    </row>
    <row r="17" spans="1:29" x14ac:dyDescent="0.2">
      <c r="A17" s="24" t="s">
        <v>38</v>
      </c>
      <c r="B17" s="5" t="s">
        <v>41</v>
      </c>
      <c r="C17" s="10">
        <f t="shared" si="0"/>
        <v>201</v>
      </c>
      <c r="D17" s="6">
        <v>58</v>
      </c>
      <c r="E17" s="9">
        <v>28.855721393034798</v>
      </c>
      <c r="F17" s="8">
        <v>29</v>
      </c>
      <c r="G17" s="7">
        <v>14.427860696517399</v>
      </c>
      <c r="H17" s="18">
        <f t="shared" ref="H17:H48" si="5">((D17+F17)/C17)</f>
        <v>0.43283582089552236</v>
      </c>
      <c r="I17" s="8">
        <v>28</v>
      </c>
      <c r="J17" s="7">
        <v>13.9303482587065</v>
      </c>
      <c r="K17" s="8">
        <v>29</v>
      </c>
      <c r="L17" s="7">
        <v>14.427860696517399</v>
      </c>
      <c r="M17" s="8">
        <v>24</v>
      </c>
      <c r="N17" s="7">
        <v>11.9402985074627</v>
      </c>
      <c r="O17" s="18">
        <f t="shared" si="2"/>
        <v>0.40298507462686567</v>
      </c>
      <c r="P17" s="8">
        <v>10</v>
      </c>
      <c r="Q17" s="7">
        <v>4.9751243781094496</v>
      </c>
      <c r="R17" s="8">
        <v>9</v>
      </c>
      <c r="S17" s="7">
        <v>4.4776119402985097</v>
      </c>
      <c r="T17" s="8">
        <v>2</v>
      </c>
      <c r="U17" s="7">
        <v>0.99502487562189101</v>
      </c>
      <c r="V17" s="18">
        <f t="shared" si="3"/>
        <v>0.1044776119402985</v>
      </c>
      <c r="W17" s="8">
        <v>2</v>
      </c>
      <c r="X17" s="7">
        <v>0.99502487562189101</v>
      </c>
      <c r="Y17" s="8">
        <v>4</v>
      </c>
      <c r="Z17" s="7">
        <v>1.99004975124378</v>
      </c>
      <c r="AA17" s="18">
        <f t="shared" si="4"/>
        <v>2.9850746268656716E-2</v>
      </c>
      <c r="AB17" s="8">
        <v>6</v>
      </c>
      <c r="AC17" s="25">
        <v>2.98507462686567</v>
      </c>
    </row>
    <row r="18" spans="1:29" x14ac:dyDescent="0.2">
      <c r="A18" s="24" t="s">
        <v>47</v>
      </c>
      <c r="B18" s="5" t="s">
        <v>47</v>
      </c>
      <c r="C18" s="10">
        <f t="shared" si="0"/>
        <v>372</v>
      </c>
      <c r="D18" s="6">
        <v>55</v>
      </c>
      <c r="E18" s="7">
        <v>14.784946236559099</v>
      </c>
      <c r="F18" s="8">
        <v>34</v>
      </c>
      <c r="G18" s="7">
        <v>9.1397849462365599</v>
      </c>
      <c r="H18" s="18">
        <f t="shared" si="5"/>
        <v>0.239247311827957</v>
      </c>
      <c r="I18" s="8">
        <v>55</v>
      </c>
      <c r="J18" s="7">
        <v>14.784946236559099</v>
      </c>
      <c r="K18" s="8">
        <v>62</v>
      </c>
      <c r="L18" s="7">
        <v>16.6666666666667</v>
      </c>
      <c r="M18" s="8">
        <v>43</v>
      </c>
      <c r="N18" s="7">
        <v>11.559139784946201</v>
      </c>
      <c r="O18" s="18">
        <f t="shared" si="2"/>
        <v>0.43010752688172044</v>
      </c>
      <c r="P18" s="8">
        <v>36</v>
      </c>
      <c r="Q18" s="7">
        <v>9.67741935483871</v>
      </c>
      <c r="R18" s="8">
        <v>28</v>
      </c>
      <c r="S18" s="7">
        <v>7.5268817204301097</v>
      </c>
      <c r="T18" s="8">
        <v>9</v>
      </c>
      <c r="U18" s="7">
        <v>2.4193548387096802</v>
      </c>
      <c r="V18" s="18">
        <f t="shared" si="3"/>
        <v>0.19623655913978494</v>
      </c>
      <c r="W18" s="8">
        <v>5</v>
      </c>
      <c r="X18" s="7">
        <v>1.34408602150538</v>
      </c>
      <c r="Y18" s="8">
        <v>10</v>
      </c>
      <c r="Z18" s="7">
        <v>2.6881720430107499</v>
      </c>
      <c r="AA18" s="18">
        <f t="shared" si="4"/>
        <v>4.0322580645161289E-2</v>
      </c>
      <c r="AB18" s="8">
        <v>35</v>
      </c>
      <c r="AC18" s="25">
        <v>9.4086021505376305</v>
      </c>
    </row>
    <row r="19" spans="1:29" x14ac:dyDescent="0.2">
      <c r="A19" s="24" t="s">
        <v>78</v>
      </c>
      <c r="B19" s="5" t="s">
        <v>80</v>
      </c>
      <c r="C19" s="10">
        <f t="shared" si="0"/>
        <v>35</v>
      </c>
      <c r="D19" s="6">
        <v>10</v>
      </c>
      <c r="E19" s="7">
        <v>28.571428571428601</v>
      </c>
      <c r="F19" s="8">
        <v>5</v>
      </c>
      <c r="G19" s="7">
        <v>14.285714285714301</v>
      </c>
      <c r="H19" s="18">
        <f t="shared" si="5"/>
        <v>0.42857142857142855</v>
      </c>
      <c r="I19" s="8">
        <v>4</v>
      </c>
      <c r="J19" s="7">
        <v>11.4285714285714</v>
      </c>
      <c r="K19" s="8">
        <v>5</v>
      </c>
      <c r="L19" s="7">
        <v>14.285714285714301</v>
      </c>
      <c r="M19" s="8">
        <v>3</v>
      </c>
      <c r="N19" s="7">
        <v>8.5714285714285694</v>
      </c>
      <c r="O19" s="18">
        <f t="shared" si="2"/>
        <v>0.34285714285714286</v>
      </c>
      <c r="P19" s="8">
        <v>2</v>
      </c>
      <c r="Q19" s="7">
        <v>5.71428571428571</v>
      </c>
      <c r="R19" s="8">
        <v>1</v>
      </c>
      <c r="S19" s="7">
        <v>2.8571428571428599</v>
      </c>
      <c r="T19" s="8">
        <v>2</v>
      </c>
      <c r="U19" s="7">
        <v>5.71428571428571</v>
      </c>
      <c r="V19" s="18">
        <f t="shared" si="3"/>
        <v>0.14285714285714285</v>
      </c>
      <c r="W19" s="8">
        <v>0</v>
      </c>
      <c r="X19" s="7">
        <v>0</v>
      </c>
      <c r="Y19" s="8">
        <v>0</v>
      </c>
      <c r="Z19" s="7">
        <v>0</v>
      </c>
      <c r="AA19" s="18">
        <f t="shared" si="4"/>
        <v>0</v>
      </c>
      <c r="AB19" s="8">
        <v>3</v>
      </c>
      <c r="AC19" s="25">
        <v>8.5714285714285694</v>
      </c>
    </row>
    <row r="20" spans="1:29" x14ac:dyDescent="0.2">
      <c r="A20" s="24" t="s">
        <v>48</v>
      </c>
      <c r="B20" s="5" t="s">
        <v>49</v>
      </c>
      <c r="C20" s="10">
        <f t="shared" si="0"/>
        <v>129</v>
      </c>
      <c r="D20" s="6">
        <v>39</v>
      </c>
      <c r="E20" s="7">
        <v>30.232558139534898</v>
      </c>
      <c r="F20" s="8">
        <v>12</v>
      </c>
      <c r="G20" s="7">
        <v>9.3023255813953494</v>
      </c>
      <c r="H20" s="18">
        <f t="shared" si="5"/>
        <v>0.39534883720930231</v>
      </c>
      <c r="I20" s="8">
        <v>13</v>
      </c>
      <c r="J20" s="7">
        <v>10.077519379845</v>
      </c>
      <c r="K20" s="8">
        <v>17</v>
      </c>
      <c r="L20" s="7">
        <v>13.178294573643401</v>
      </c>
      <c r="M20" s="8">
        <v>12</v>
      </c>
      <c r="N20" s="7">
        <v>9.3023255813953494</v>
      </c>
      <c r="O20" s="18">
        <f t="shared" si="2"/>
        <v>0.32558139534883723</v>
      </c>
      <c r="P20" s="8">
        <v>5</v>
      </c>
      <c r="Q20" s="7">
        <v>3.87596899224806</v>
      </c>
      <c r="R20" s="8">
        <v>9</v>
      </c>
      <c r="S20" s="7">
        <v>6.9767441860465098</v>
      </c>
      <c r="T20" s="8">
        <v>4</v>
      </c>
      <c r="U20" s="7">
        <v>3.1007751937984498</v>
      </c>
      <c r="V20" s="18">
        <f t="shared" si="3"/>
        <v>0.13953488372093023</v>
      </c>
      <c r="W20" s="8">
        <v>3</v>
      </c>
      <c r="X20" s="7">
        <v>2.32558139534884</v>
      </c>
      <c r="Y20" s="8">
        <v>0</v>
      </c>
      <c r="Z20" s="7">
        <v>0</v>
      </c>
      <c r="AA20" s="18">
        <f t="shared" si="4"/>
        <v>2.3255813953488372E-2</v>
      </c>
      <c r="AB20" s="8">
        <v>15</v>
      </c>
      <c r="AC20" s="25">
        <v>11.6279069767442</v>
      </c>
    </row>
    <row r="21" spans="1:29" x14ac:dyDescent="0.2">
      <c r="A21" s="24" t="s">
        <v>59</v>
      </c>
      <c r="B21" s="5" t="s">
        <v>60</v>
      </c>
      <c r="C21" s="10">
        <f t="shared" si="0"/>
        <v>355</v>
      </c>
      <c r="D21" s="6">
        <v>191</v>
      </c>
      <c r="E21" s="7">
        <v>53.802816901408399</v>
      </c>
      <c r="F21" s="8">
        <v>75</v>
      </c>
      <c r="G21" s="7">
        <v>21.126760563380302</v>
      </c>
      <c r="H21" s="18">
        <f t="shared" si="5"/>
        <v>0.74929577464788732</v>
      </c>
      <c r="I21" s="8">
        <v>30</v>
      </c>
      <c r="J21" s="7">
        <v>8.4507042253521103</v>
      </c>
      <c r="K21" s="8">
        <v>20</v>
      </c>
      <c r="L21" s="7">
        <v>5.6338028169014098</v>
      </c>
      <c r="M21" s="8">
        <v>18</v>
      </c>
      <c r="N21" s="7">
        <v>5.0704225352112697</v>
      </c>
      <c r="O21" s="18">
        <f t="shared" si="2"/>
        <v>0.19154929577464788</v>
      </c>
      <c r="P21" s="8">
        <v>5</v>
      </c>
      <c r="Q21" s="7">
        <v>1.40845070422535</v>
      </c>
      <c r="R21" s="8">
        <v>5</v>
      </c>
      <c r="S21" s="7">
        <v>1.40845070422535</v>
      </c>
      <c r="T21" s="8">
        <v>1</v>
      </c>
      <c r="U21" s="7">
        <v>0.28169014084506999</v>
      </c>
      <c r="V21" s="18">
        <f t="shared" si="3"/>
        <v>3.0985915492957747E-2</v>
      </c>
      <c r="W21" s="8">
        <v>0</v>
      </c>
      <c r="X21" s="7">
        <v>0</v>
      </c>
      <c r="Y21" s="8">
        <v>0</v>
      </c>
      <c r="Z21" s="7">
        <v>0</v>
      </c>
      <c r="AA21" s="18">
        <f t="shared" si="4"/>
        <v>0</v>
      </c>
      <c r="AB21" s="8">
        <v>10</v>
      </c>
      <c r="AC21" s="25">
        <v>2.8169014084507</v>
      </c>
    </row>
    <row r="22" spans="1:29" x14ac:dyDescent="0.2">
      <c r="A22" s="24" t="s">
        <v>48</v>
      </c>
      <c r="B22" s="5" t="s">
        <v>50</v>
      </c>
      <c r="C22" s="10">
        <f t="shared" si="0"/>
        <v>28</v>
      </c>
      <c r="D22" s="6">
        <v>20</v>
      </c>
      <c r="E22" s="7">
        <v>71.428571428571402</v>
      </c>
      <c r="F22" s="8">
        <v>3</v>
      </c>
      <c r="G22" s="7">
        <v>10.714285714285699</v>
      </c>
      <c r="H22" s="18">
        <f t="shared" si="5"/>
        <v>0.8214285714285714</v>
      </c>
      <c r="I22" s="8">
        <v>0</v>
      </c>
      <c r="J22" s="7">
        <v>0</v>
      </c>
      <c r="K22" s="8">
        <v>1</v>
      </c>
      <c r="L22" s="7">
        <v>3.5714285714285698</v>
      </c>
      <c r="M22" s="8">
        <v>0</v>
      </c>
      <c r="N22" s="7">
        <v>0</v>
      </c>
      <c r="O22" s="18">
        <f t="shared" si="2"/>
        <v>3.5714285714285712E-2</v>
      </c>
      <c r="P22" s="8">
        <v>0</v>
      </c>
      <c r="Q22" s="7">
        <v>0</v>
      </c>
      <c r="R22" s="8">
        <v>1</v>
      </c>
      <c r="S22" s="7">
        <v>3.5714285714285698</v>
      </c>
      <c r="T22" s="8">
        <v>0</v>
      </c>
      <c r="U22" s="7">
        <v>0</v>
      </c>
      <c r="V22" s="18">
        <f t="shared" si="3"/>
        <v>3.5714285714285712E-2</v>
      </c>
      <c r="W22" s="8">
        <v>0</v>
      </c>
      <c r="X22" s="7">
        <v>0</v>
      </c>
      <c r="Y22" s="8">
        <v>0</v>
      </c>
      <c r="Z22" s="7">
        <v>0</v>
      </c>
      <c r="AA22" s="18">
        <f t="shared" si="4"/>
        <v>0</v>
      </c>
      <c r="AB22" s="8">
        <v>3</v>
      </c>
      <c r="AC22" s="25">
        <v>10.714285714285699</v>
      </c>
    </row>
    <row r="23" spans="1:29" x14ac:dyDescent="0.2">
      <c r="A23" s="24" t="s">
        <v>55</v>
      </c>
      <c r="B23" s="5" t="s">
        <v>55</v>
      </c>
      <c r="C23" s="10">
        <f t="shared" si="0"/>
        <v>566</v>
      </c>
      <c r="D23" s="6">
        <v>194</v>
      </c>
      <c r="E23" s="7">
        <v>34.275618374558299</v>
      </c>
      <c r="F23" s="8">
        <v>83</v>
      </c>
      <c r="G23" s="7">
        <v>14.6643109540636</v>
      </c>
      <c r="H23" s="18">
        <f t="shared" si="5"/>
        <v>0.48939929328621906</v>
      </c>
      <c r="I23" s="8">
        <v>68</v>
      </c>
      <c r="J23" s="7">
        <v>12.0141342756184</v>
      </c>
      <c r="K23" s="8">
        <v>67</v>
      </c>
      <c r="L23" s="7">
        <v>11.8374558303887</v>
      </c>
      <c r="M23" s="8">
        <v>26</v>
      </c>
      <c r="N23" s="7">
        <v>4.5936395759717303</v>
      </c>
      <c r="O23" s="18">
        <f t="shared" si="2"/>
        <v>0.28445229681978801</v>
      </c>
      <c r="P23" s="8">
        <v>19</v>
      </c>
      <c r="Q23" s="7">
        <v>3.3568904593639601</v>
      </c>
      <c r="R23" s="8">
        <v>30</v>
      </c>
      <c r="S23" s="7">
        <v>5.3003533568904597</v>
      </c>
      <c r="T23" s="8">
        <v>12</v>
      </c>
      <c r="U23" s="7">
        <v>2.1201413427561802</v>
      </c>
      <c r="V23" s="18">
        <f t="shared" si="3"/>
        <v>0.10777385159010601</v>
      </c>
      <c r="W23" s="8">
        <v>7</v>
      </c>
      <c r="X23" s="7">
        <v>1.23674911660777</v>
      </c>
      <c r="Y23" s="8">
        <v>5</v>
      </c>
      <c r="Z23" s="7">
        <v>0.88339222614840995</v>
      </c>
      <c r="AA23" s="18">
        <f t="shared" si="4"/>
        <v>2.1201413427561839E-2</v>
      </c>
      <c r="AB23" s="8">
        <v>55</v>
      </c>
      <c r="AC23" s="25">
        <v>9.7173144876325104</v>
      </c>
    </row>
    <row r="24" spans="1:29" x14ac:dyDescent="0.2">
      <c r="A24" s="24" t="s">
        <v>100</v>
      </c>
      <c r="B24" s="5" t="s">
        <v>101</v>
      </c>
      <c r="C24" s="10">
        <f t="shared" si="0"/>
        <v>4</v>
      </c>
      <c r="D24" s="6">
        <v>0</v>
      </c>
      <c r="E24" s="7">
        <v>0</v>
      </c>
      <c r="F24" s="8">
        <v>0</v>
      </c>
      <c r="G24" s="7">
        <v>0</v>
      </c>
      <c r="H24" s="18">
        <f t="shared" si="5"/>
        <v>0</v>
      </c>
      <c r="I24" s="8">
        <v>0</v>
      </c>
      <c r="J24" s="7">
        <v>0</v>
      </c>
      <c r="K24" s="8">
        <v>0</v>
      </c>
      <c r="L24" s="7">
        <v>0</v>
      </c>
      <c r="M24" s="8">
        <v>0</v>
      </c>
      <c r="N24" s="7">
        <v>0</v>
      </c>
      <c r="O24" s="18">
        <f t="shared" si="2"/>
        <v>0</v>
      </c>
      <c r="P24" s="8">
        <v>0</v>
      </c>
      <c r="Q24" s="7">
        <v>0</v>
      </c>
      <c r="R24" s="8">
        <v>0</v>
      </c>
      <c r="S24" s="7">
        <v>0</v>
      </c>
      <c r="T24" s="8">
        <v>0</v>
      </c>
      <c r="U24" s="7">
        <v>0</v>
      </c>
      <c r="V24" s="18">
        <f t="shared" si="3"/>
        <v>0</v>
      </c>
      <c r="W24" s="8">
        <v>0</v>
      </c>
      <c r="X24" s="7">
        <v>0</v>
      </c>
      <c r="Y24" s="8">
        <v>0</v>
      </c>
      <c r="Z24" s="7">
        <v>0</v>
      </c>
      <c r="AA24" s="18">
        <f t="shared" si="4"/>
        <v>0</v>
      </c>
      <c r="AB24" s="8">
        <v>4</v>
      </c>
      <c r="AC24" s="25">
        <v>100</v>
      </c>
    </row>
    <row r="25" spans="1:29" x14ac:dyDescent="0.2">
      <c r="A25" s="24" t="s">
        <v>59</v>
      </c>
      <c r="B25" s="5" t="s">
        <v>61</v>
      </c>
      <c r="C25" s="10">
        <f t="shared" si="0"/>
        <v>144</v>
      </c>
      <c r="D25" s="6">
        <v>97</v>
      </c>
      <c r="E25" s="7">
        <v>67.3611111111111</v>
      </c>
      <c r="F25" s="8">
        <v>15</v>
      </c>
      <c r="G25" s="7">
        <v>10.4166666666667</v>
      </c>
      <c r="H25" s="18">
        <f t="shared" si="5"/>
        <v>0.77777777777777779</v>
      </c>
      <c r="I25" s="8">
        <v>4</v>
      </c>
      <c r="J25" s="7">
        <v>2.7777777777777799</v>
      </c>
      <c r="K25" s="8">
        <v>16</v>
      </c>
      <c r="L25" s="7">
        <v>11.1111111111111</v>
      </c>
      <c r="M25" s="8">
        <v>2</v>
      </c>
      <c r="N25" s="7">
        <v>1.3888888888888899</v>
      </c>
      <c r="O25" s="18">
        <f t="shared" si="2"/>
        <v>0.15277777777777779</v>
      </c>
      <c r="P25" s="8">
        <v>1</v>
      </c>
      <c r="Q25" s="7">
        <v>0.69444444444444398</v>
      </c>
      <c r="R25" s="8">
        <v>1</v>
      </c>
      <c r="S25" s="7">
        <v>0.69444444444444398</v>
      </c>
      <c r="T25" s="8">
        <v>1</v>
      </c>
      <c r="U25" s="7">
        <v>0.69444444444444398</v>
      </c>
      <c r="V25" s="18">
        <f t="shared" si="3"/>
        <v>2.0833333333333332E-2</v>
      </c>
      <c r="W25" s="8">
        <v>0</v>
      </c>
      <c r="X25" s="7">
        <v>0</v>
      </c>
      <c r="Y25" s="8">
        <v>0</v>
      </c>
      <c r="Z25" s="7">
        <v>0</v>
      </c>
      <c r="AA25" s="18">
        <f t="shared" si="4"/>
        <v>0</v>
      </c>
      <c r="AB25" s="8">
        <v>7</v>
      </c>
      <c r="AC25" s="25">
        <v>4.8611111111111098</v>
      </c>
    </row>
    <row r="26" spans="1:29" x14ac:dyDescent="0.2">
      <c r="A26" s="24" t="s">
        <v>38</v>
      </c>
      <c r="B26" s="5" t="s">
        <v>42</v>
      </c>
      <c r="C26" s="10">
        <f t="shared" si="0"/>
        <v>101</v>
      </c>
      <c r="D26" s="6">
        <v>20</v>
      </c>
      <c r="E26" s="9">
        <v>19.801980198019798</v>
      </c>
      <c r="F26" s="8">
        <v>25</v>
      </c>
      <c r="G26" s="7">
        <v>24.752475247524799</v>
      </c>
      <c r="H26" s="18">
        <f t="shared" si="5"/>
        <v>0.44554455445544555</v>
      </c>
      <c r="I26" s="8">
        <v>16</v>
      </c>
      <c r="J26" s="7">
        <v>15.841584158415801</v>
      </c>
      <c r="K26" s="8">
        <v>11</v>
      </c>
      <c r="L26" s="7">
        <v>10.891089108910901</v>
      </c>
      <c r="M26" s="8">
        <v>15</v>
      </c>
      <c r="N26" s="7">
        <v>14.8514851485149</v>
      </c>
      <c r="O26" s="18">
        <f t="shared" si="2"/>
        <v>0.41584158415841582</v>
      </c>
      <c r="P26" s="8">
        <v>4</v>
      </c>
      <c r="Q26" s="7">
        <v>3.9603960396039599</v>
      </c>
      <c r="R26" s="8">
        <v>4</v>
      </c>
      <c r="S26" s="7">
        <v>3.9603960396039599</v>
      </c>
      <c r="T26" s="8">
        <v>1</v>
      </c>
      <c r="U26" s="7">
        <v>0.99009900990098998</v>
      </c>
      <c r="V26" s="18">
        <f t="shared" si="3"/>
        <v>8.9108910891089105E-2</v>
      </c>
      <c r="W26" s="8">
        <v>0</v>
      </c>
      <c r="X26" s="7">
        <v>0</v>
      </c>
      <c r="Y26" s="8">
        <v>0</v>
      </c>
      <c r="Z26" s="7">
        <v>0</v>
      </c>
      <c r="AA26" s="18">
        <f t="shared" si="4"/>
        <v>0</v>
      </c>
      <c r="AB26" s="8">
        <v>5</v>
      </c>
      <c r="AC26" s="25">
        <v>4.9504950495049496</v>
      </c>
    </row>
    <row r="27" spans="1:29" x14ac:dyDescent="0.2">
      <c r="A27" s="24" t="s">
        <v>58</v>
      </c>
      <c r="B27" s="5" t="s">
        <v>58</v>
      </c>
      <c r="C27" s="10">
        <f t="shared" si="0"/>
        <v>472</v>
      </c>
      <c r="D27" s="6">
        <v>124</v>
      </c>
      <c r="E27" s="7">
        <v>26.271186440678001</v>
      </c>
      <c r="F27" s="8">
        <v>56</v>
      </c>
      <c r="G27" s="7">
        <v>11.864406779661</v>
      </c>
      <c r="H27" s="18">
        <f t="shared" si="5"/>
        <v>0.38135593220338981</v>
      </c>
      <c r="I27" s="8">
        <v>57</v>
      </c>
      <c r="J27" s="7">
        <v>12.0762711864407</v>
      </c>
      <c r="K27" s="8">
        <v>72</v>
      </c>
      <c r="L27" s="7">
        <v>15.254237288135601</v>
      </c>
      <c r="M27" s="8">
        <v>41</v>
      </c>
      <c r="N27" s="7">
        <v>8.6864406779661003</v>
      </c>
      <c r="O27" s="18">
        <f t="shared" si="2"/>
        <v>0.36016949152542371</v>
      </c>
      <c r="P27" s="8">
        <v>34</v>
      </c>
      <c r="Q27" s="7">
        <v>7.2033898305084696</v>
      </c>
      <c r="R27" s="8">
        <v>21</v>
      </c>
      <c r="S27" s="7">
        <v>4.4491525423728797</v>
      </c>
      <c r="T27" s="8">
        <v>17</v>
      </c>
      <c r="U27" s="7">
        <v>3.6016949152542401</v>
      </c>
      <c r="V27" s="18">
        <f t="shared" si="3"/>
        <v>0.15254237288135594</v>
      </c>
      <c r="W27" s="8">
        <v>6</v>
      </c>
      <c r="X27" s="7">
        <v>1.27118644067797</v>
      </c>
      <c r="Y27" s="8">
        <v>8</v>
      </c>
      <c r="Z27" s="7">
        <v>1.6949152542372901</v>
      </c>
      <c r="AA27" s="18">
        <f t="shared" si="4"/>
        <v>2.9661016949152543E-2</v>
      </c>
      <c r="AB27" s="8">
        <v>36</v>
      </c>
      <c r="AC27" s="25">
        <v>7.6271186440678003</v>
      </c>
    </row>
    <row r="28" spans="1:29" x14ac:dyDescent="0.2">
      <c r="A28" s="24" t="s">
        <v>66</v>
      </c>
      <c r="B28" s="5" t="s">
        <v>67</v>
      </c>
      <c r="C28" s="10">
        <f t="shared" si="0"/>
        <v>52</v>
      </c>
      <c r="D28" s="11">
        <v>38</v>
      </c>
      <c r="E28" s="7">
        <v>73.076923076923094</v>
      </c>
      <c r="F28" s="8">
        <v>5</v>
      </c>
      <c r="G28" s="7">
        <v>9.6153846153846203</v>
      </c>
      <c r="H28" s="18">
        <f t="shared" si="5"/>
        <v>0.82692307692307687</v>
      </c>
      <c r="I28" s="8">
        <v>5</v>
      </c>
      <c r="J28" s="7">
        <v>9.6153846153846203</v>
      </c>
      <c r="K28" s="8">
        <v>0</v>
      </c>
      <c r="L28" s="7">
        <v>0</v>
      </c>
      <c r="M28" s="8">
        <v>4</v>
      </c>
      <c r="N28" s="7">
        <v>7.6923076923076898</v>
      </c>
      <c r="O28" s="18">
        <f t="shared" si="2"/>
        <v>0.17307692307692307</v>
      </c>
      <c r="P28" s="8">
        <v>0</v>
      </c>
      <c r="Q28" s="7">
        <v>0</v>
      </c>
      <c r="R28" s="8">
        <v>0</v>
      </c>
      <c r="S28" s="7">
        <v>0</v>
      </c>
      <c r="T28" s="8">
        <v>0</v>
      </c>
      <c r="U28" s="7">
        <v>0</v>
      </c>
      <c r="V28" s="18">
        <f t="shared" si="3"/>
        <v>0</v>
      </c>
      <c r="W28" s="8">
        <v>0</v>
      </c>
      <c r="X28" s="7">
        <v>0</v>
      </c>
      <c r="Y28" s="8">
        <v>0</v>
      </c>
      <c r="Z28" s="7">
        <v>0</v>
      </c>
      <c r="AA28" s="18">
        <f t="shared" si="4"/>
        <v>0</v>
      </c>
      <c r="AB28" s="8">
        <v>0</v>
      </c>
      <c r="AC28" s="25">
        <v>0</v>
      </c>
    </row>
    <row r="29" spans="1:29" x14ac:dyDescent="0.2">
      <c r="A29" s="24" t="s">
        <v>56</v>
      </c>
      <c r="B29" s="5" t="s">
        <v>57</v>
      </c>
      <c r="C29" s="10">
        <f t="shared" si="0"/>
        <v>393</v>
      </c>
      <c r="D29" s="11">
        <v>258</v>
      </c>
      <c r="E29" s="7">
        <v>65.6488549618321</v>
      </c>
      <c r="F29" s="8">
        <v>74</v>
      </c>
      <c r="G29" s="7">
        <v>18.829516539440199</v>
      </c>
      <c r="H29" s="18">
        <f t="shared" si="5"/>
        <v>0.84478371501272265</v>
      </c>
      <c r="I29" s="8">
        <v>19</v>
      </c>
      <c r="J29" s="7">
        <v>4.8346055979643801</v>
      </c>
      <c r="K29" s="8">
        <v>21</v>
      </c>
      <c r="L29" s="7">
        <v>5.3435114503816799</v>
      </c>
      <c r="M29" s="8">
        <v>10</v>
      </c>
      <c r="N29" s="7">
        <v>2.5445292620865101</v>
      </c>
      <c r="O29" s="18">
        <f t="shared" si="2"/>
        <v>0.1272264631043257</v>
      </c>
      <c r="P29" s="8">
        <v>2</v>
      </c>
      <c r="Q29" s="7">
        <v>0.50890585241730302</v>
      </c>
      <c r="R29" s="8">
        <v>4</v>
      </c>
      <c r="S29" s="7">
        <v>1.01781170483461</v>
      </c>
      <c r="T29" s="8">
        <v>1</v>
      </c>
      <c r="U29" s="7">
        <v>0.25445292620865101</v>
      </c>
      <c r="V29" s="18">
        <f t="shared" si="3"/>
        <v>1.7811704834605598E-2</v>
      </c>
      <c r="W29" s="8">
        <v>0</v>
      </c>
      <c r="X29" s="7">
        <v>0</v>
      </c>
      <c r="Y29" s="8">
        <v>2</v>
      </c>
      <c r="Z29" s="7">
        <v>0.50890585241730302</v>
      </c>
      <c r="AA29" s="18">
        <f t="shared" si="4"/>
        <v>5.0890585241730284E-3</v>
      </c>
      <c r="AB29" s="8">
        <v>2</v>
      </c>
      <c r="AC29" s="25">
        <v>0.50890585241730302</v>
      </c>
    </row>
    <row r="30" spans="1:29" x14ac:dyDescent="0.2">
      <c r="A30" s="24" t="s">
        <v>64</v>
      </c>
      <c r="B30" s="5" t="s">
        <v>65</v>
      </c>
      <c r="C30" s="10">
        <f t="shared" si="0"/>
        <v>379</v>
      </c>
      <c r="D30" s="6">
        <v>113</v>
      </c>
      <c r="E30" s="7">
        <v>29.815303430079201</v>
      </c>
      <c r="F30" s="8">
        <v>47</v>
      </c>
      <c r="G30" s="7">
        <v>12.401055408971001</v>
      </c>
      <c r="H30" s="18">
        <f t="shared" si="5"/>
        <v>0.42216358839050133</v>
      </c>
      <c r="I30" s="8">
        <v>59</v>
      </c>
      <c r="J30" s="7">
        <v>15.5672823218997</v>
      </c>
      <c r="K30" s="8">
        <v>49</v>
      </c>
      <c r="L30" s="7">
        <v>12.9287598944591</v>
      </c>
      <c r="M30" s="8">
        <v>39</v>
      </c>
      <c r="N30" s="7">
        <v>10.2902374670185</v>
      </c>
      <c r="O30" s="18">
        <f t="shared" si="2"/>
        <v>0.38786279683377306</v>
      </c>
      <c r="P30" s="8">
        <v>16</v>
      </c>
      <c r="Q30" s="7">
        <v>4.2216358839050097</v>
      </c>
      <c r="R30" s="8">
        <v>14</v>
      </c>
      <c r="S30" s="7">
        <v>3.6939313984168902</v>
      </c>
      <c r="T30" s="8">
        <v>7</v>
      </c>
      <c r="U30" s="7">
        <v>1.84696569920844</v>
      </c>
      <c r="V30" s="18">
        <f t="shared" si="3"/>
        <v>9.7625329815303433E-2</v>
      </c>
      <c r="W30" s="8">
        <v>1</v>
      </c>
      <c r="X30" s="7">
        <v>0.26385224274406299</v>
      </c>
      <c r="Y30" s="8">
        <v>5</v>
      </c>
      <c r="Z30" s="7">
        <v>1.3192612137203199</v>
      </c>
      <c r="AA30" s="18">
        <f t="shared" si="4"/>
        <v>1.5831134564643801E-2</v>
      </c>
      <c r="AB30" s="8">
        <v>29</v>
      </c>
      <c r="AC30" s="25">
        <v>7.6517150395778399</v>
      </c>
    </row>
    <row r="31" spans="1:29" x14ac:dyDescent="0.2">
      <c r="A31" s="24" t="s">
        <v>59</v>
      </c>
      <c r="B31" s="5" t="s">
        <v>62</v>
      </c>
      <c r="C31" s="10">
        <f t="shared" si="0"/>
        <v>938</v>
      </c>
      <c r="D31" s="6">
        <v>355</v>
      </c>
      <c r="E31" s="7">
        <v>37.846481876332597</v>
      </c>
      <c r="F31" s="8">
        <v>168</v>
      </c>
      <c r="G31" s="7">
        <v>17.910447761194</v>
      </c>
      <c r="H31" s="18">
        <f t="shared" si="5"/>
        <v>0.55756929637526653</v>
      </c>
      <c r="I31" s="8">
        <v>131</v>
      </c>
      <c r="J31" s="7">
        <v>13.965884861407201</v>
      </c>
      <c r="K31" s="8">
        <v>103</v>
      </c>
      <c r="L31" s="7">
        <v>10.9808102345416</v>
      </c>
      <c r="M31" s="8">
        <v>68</v>
      </c>
      <c r="N31" s="7">
        <v>7.2494669509594898</v>
      </c>
      <c r="O31" s="18">
        <f t="shared" si="2"/>
        <v>0.32196162046908317</v>
      </c>
      <c r="P31" s="8">
        <v>35</v>
      </c>
      <c r="Q31" s="7">
        <v>3.7313432835820901</v>
      </c>
      <c r="R31" s="8">
        <v>14</v>
      </c>
      <c r="S31" s="7">
        <v>1.4925373134328399</v>
      </c>
      <c r="T31" s="8">
        <v>15</v>
      </c>
      <c r="U31" s="7">
        <v>1.59914712153518</v>
      </c>
      <c r="V31" s="18">
        <f t="shared" si="3"/>
        <v>6.8230277185501065E-2</v>
      </c>
      <c r="W31" s="8">
        <v>2</v>
      </c>
      <c r="X31" s="7">
        <v>0.21321961620469099</v>
      </c>
      <c r="Y31" s="8">
        <v>5</v>
      </c>
      <c r="Z31" s="7">
        <v>0.53304904051172697</v>
      </c>
      <c r="AA31" s="18">
        <f t="shared" si="4"/>
        <v>7.462686567164179E-3</v>
      </c>
      <c r="AB31" s="8">
        <v>42</v>
      </c>
      <c r="AC31" s="25">
        <v>4.4776119402985097</v>
      </c>
    </row>
    <row r="32" spans="1:29" x14ac:dyDescent="0.2">
      <c r="A32" s="24" t="s">
        <v>38</v>
      </c>
      <c r="B32" s="5" t="s">
        <v>43</v>
      </c>
      <c r="C32" s="10">
        <f t="shared" si="0"/>
        <v>86</v>
      </c>
      <c r="D32" s="6">
        <v>31</v>
      </c>
      <c r="E32" s="7">
        <v>36.046511627907002</v>
      </c>
      <c r="F32" s="8">
        <v>12</v>
      </c>
      <c r="G32" s="7">
        <v>13.953488372093</v>
      </c>
      <c r="H32" s="18">
        <f t="shared" si="5"/>
        <v>0.5</v>
      </c>
      <c r="I32" s="8">
        <v>9</v>
      </c>
      <c r="J32" s="7">
        <v>10.4651162790698</v>
      </c>
      <c r="K32" s="8">
        <v>19</v>
      </c>
      <c r="L32" s="7">
        <v>22.093023255814</v>
      </c>
      <c r="M32" s="8">
        <v>5</v>
      </c>
      <c r="N32" s="7">
        <v>5.81395348837209</v>
      </c>
      <c r="O32" s="18">
        <f t="shared" si="2"/>
        <v>0.38372093023255816</v>
      </c>
      <c r="P32" s="8">
        <v>4</v>
      </c>
      <c r="Q32" s="7">
        <v>4.6511627906976702</v>
      </c>
      <c r="R32" s="8">
        <v>2</v>
      </c>
      <c r="S32" s="7">
        <v>2.32558139534884</v>
      </c>
      <c r="T32" s="8">
        <v>0</v>
      </c>
      <c r="U32" s="7">
        <v>0</v>
      </c>
      <c r="V32" s="18">
        <f t="shared" si="3"/>
        <v>6.9767441860465115E-2</v>
      </c>
      <c r="W32" s="8">
        <v>0</v>
      </c>
      <c r="X32" s="7">
        <v>0</v>
      </c>
      <c r="Y32" s="8">
        <v>1</v>
      </c>
      <c r="Z32" s="7">
        <v>1.16279069767442</v>
      </c>
      <c r="AA32" s="18">
        <f t="shared" si="4"/>
        <v>1.1627906976744186E-2</v>
      </c>
      <c r="AB32" s="8">
        <v>3</v>
      </c>
      <c r="AC32" s="25">
        <v>3.4883720930232598</v>
      </c>
    </row>
    <row r="33" spans="1:29" x14ac:dyDescent="0.2">
      <c r="A33" s="24" t="s">
        <v>78</v>
      </c>
      <c r="B33" s="5" t="s">
        <v>81</v>
      </c>
      <c r="C33" s="10">
        <f t="shared" si="0"/>
        <v>107</v>
      </c>
      <c r="D33" s="6">
        <v>9</v>
      </c>
      <c r="E33" s="7">
        <v>8.4112149532710294</v>
      </c>
      <c r="F33" s="8">
        <v>9</v>
      </c>
      <c r="G33" s="7">
        <v>8.4112149532710294</v>
      </c>
      <c r="H33" s="18">
        <f t="shared" si="5"/>
        <v>0.16822429906542055</v>
      </c>
      <c r="I33" s="8">
        <v>11</v>
      </c>
      <c r="J33" s="7">
        <v>10.2803738317757</v>
      </c>
      <c r="K33" s="8">
        <v>24</v>
      </c>
      <c r="L33" s="7">
        <v>22.429906542056099</v>
      </c>
      <c r="M33" s="8">
        <v>12</v>
      </c>
      <c r="N33" s="7">
        <v>11.214953271028</v>
      </c>
      <c r="O33" s="18">
        <f t="shared" si="2"/>
        <v>0.43925233644859812</v>
      </c>
      <c r="P33" s="8">
        <v>8</v>
      </c>
      <c r="Q33" s="7">
        <v>7.4766355140186898</v>
      </c>
      <c r="R33" s="8">
        <v>10</v>
      </c>
      <c r="S33" s="7">
        <v>9.3457943925233593</v>
      </c>
      <c r="T33" s="8">
        <v>1</v>
      </c>
      <c r="U33" s="7">
        <v>0.934579439252336</v>
      </c>
      <c r="V33" s="18">
        <f t="shared" si="3"/>
        <v>0.17757009345794392</v>
      </c>
      <c r="W33" s="8">
        <v>0</v>
      </c>
      <c r="X33" s="7">
        <v>0</v>
      </c>
      <c r="Y33" s="8">
        <v>1</v>
      </c>
      <c r="Z33" s="7">
        <v>0.934579439252336</v>
      </c>
      <c r="AA33" s="18">
        <f t="shared" si="4"/>
        <v>9.3457943925233638E-3</v>
      </c>
      <c r="AB33" s="8">
        <v>22</v>
      </c>
      <c r="AC33" s="25">
        <v>20.5607476635514</v>
      </c>
    </row>
    <row r="34" spans="1:29" x14ac:dyDescent="0.2">
      <c r="A34" s="24"/>
      <c r="B34" s="5" t="s">
        <v>103</v>
      </c>
      <c r="C34" s="10">
        <f t="shared" si="0"/>
        <v>685</v>
      </c>
      <c r="D34" s="6">
        <v>269</v>
      </c>
      <c r="E34" s="7">
        <v>39.270072992700698</v>
      </c>
      <c r="F34" s="8">
        <v>114</v>
      </c>
      <c r="G34" s="7">
        <v>16.6423357664234</v>
      </c>
      <c r="H34" s="18">
        <f t="shared" si="5"/>
        <v>0.55912408759124088</v>
      </c>
      <c r="I34" s="8">
        <v>79</v>
      </c>
      <c r="J34" s="7">
        <v>11.5328467153285</v>
      </c>
      <c r="K34" s="8">
        <v>71</v>
      </c>
      <c r="L34" s="7">
        <v>10.3649635036496</v>
      </c>
      <c r="M34" s="8">
        <v>55</v>
      </c>
      <c r="N34" s="7">
        <v>8.0291970802919703</v>
      </c>
      <c r="O34" s="18">
        <f t="shared" si="2"/>
        <v>0.29927007299270075</v>
      </c>
      <c r="P34" s="8">
        <v>16</v>
      </c>
      <c r="Q34" s="7">
        <v>2.33576642335766</v>
      </c>
      <c r="R34" s="8">
        <v>18</v>
      </c>
      <c r="S34" s="7">
        <v>2.6277372262773699</v>
      </c>
      <c r="T34" s="8">
        <v>15</v>
      </c>
      <c r="U34" s="7">
        <v>2.1897810218978102</v>
      </c>
      <c r="V34" s="18">
        <f t="shared" si="3"/>
        <v>7.153284671532846E-2</v>
      </c>
      <c r="W34" s="8">
        <v>4</v>
      </c>
      <c r="X34" s="7">
        <v>0.58394160583941601</v>
      </c>
      <c r="Y34" s="8">
        <v>4</v>
      </c>
      <c r="Z34" s="7">
        <v>0.58394160583941601</v>
      </c>
      <c r="AA34" s="18">
        <f t="shared" si="4"/>
        <v>1.167883211678832E-2</v>
      </c>
      <c r="AB34" s="8">
        <v>40</v>
      </c>
      <c r="AC34" s="25">
        <v>5.8394160583941597</v>
      </c>
    </row>
    <row r="35" spans="1:29" x14ac:dyDescent="0.2">
      <c r="A35" s="24" t="s">
        <v>68</v>
      </c>
      <c r="B35" s="5" t="s">
        <v>68</v>
      </c>
      <c r="C35" s="10">
        <f t="shared" si="0"/>
        <v>398</v>
      </c>
      <c r="D35" s="6">
        <v>113</v>
      </c>
      <c r="E35" s="7">
        <v>28.391959798995</v>
      </c>
      <c r="F35" s="8">
        <v>47</v>
      </c>
      <c r="G35" s="7">
        <v>11.809045226130699</v>
      </c>
      <c r="H35" s="18">
        <f t="shared" si="5"/>
        <v>0.4020100502512563</v>
      </c>
      <c r="I35" s="8">
        <v>52</v>
      </c>
      <c r="J35" s="7">
        <v>13.0653266331658</v>
      </c>
      <c r="K35" s="8">
        <v>53</v>
      </c>
      <c r="L35" s="7">
        <v>13.3165829145729</v>
      </c>
      <c r="M35" s="8">
        <v>36</v>
      </c>
      <c r="N35" s="7">
        <v>9.0452261306532709</v>
      </c>
      <c r="O35" s="18">
        <f t="shared" si="2"/>
        <v>0.35427135678391958</v>
      </c>
      <c r="P35" s="8">
        <v>19</v>
      </c>
      <c r="Q35" s="7">
        <v>4.7738693467336697</v>
      </c>
      <c r="R35" s="8">
        <v>27</v>
      </c>
      <c r="S35" s="7">
        <v>6.78391959798995</v>
      </c>
      <c r="T35" s="8">
        <v>7</v>
      </c>
      <c r="U35" s="7">
        <v>1.7587939698492501</v>
      </c>
      <c r="V35" s="18">
        <f t="shared" si="3"/>
        <v>0.13316582914572864</v>
      </c>
      <c r="W35" s="8">
        <v>2</v>
      </c>
      <c r="X35" s="7">
        <v>0.50251256281406997</v>
      </c>
      <c r="Y35" s="8">
        <v>2</v>
      </c>
      <c r="Z35" s="7">
        <v>0.50251256281406997</v>
      </c>
      <c r="AA35" s="18">
        <f t="shared" si="4"/>
        <v>1.0050251256281407E-2</v>
      </c>
      <c r="AB35" s="8">
        <v>40</v>
      </c>
      <c r="AC35" s="25">
        <v>10.050251256281401</v>
      </c>
    </row>
    <row r="36" spans="1:29" x14ac:dyDescent="0.2">
      <c r="A36" s="24" t="s">
        <v>78</v>
      </c>
      <c r="B36" s="5" t="s">
        <v>82</v>
      </c>
      <c r="C36" s="10">
        <f t="shared" si="0"/>
        <v>98</v>
      </c>
      <c r="D36" s="6">
        <v>38</v>
      </c>
      <c r="E36" s="7">
        <v>38.775510204081598</v>
      </c>
      <c r="F36" s="8">
        <v>15</v>
      </c>
      <c r="G36" s="7">
        <v>15.3061224489796</v>
      </c>
      <c r="H36" s="18">
        <f t="shared" si="5"/>
        <v>0.54081632653061229</v>
      </c>
      <c r="I36" s="8">
        <v>9</v>
      </c>
      <c r="J36" s="7">
        <v>9.1836734693877595</v>
      </c>
      <c r="K36" s="8">
        <v>11</v>
      </c>
      <c r="L36" s="7">
        <v>11.2244897959184</v>
      </c>
      <c r="M36" s="8">
        <v>4</v>
      </c>
      <c r="N36" s="7">
        <v>4.0816326530612201</v>
      </c>
      <c r="O36" s="18">
        <f t="shared" si="2"/>
        <v>0.24489795918367346</v>
      </c>
      <c r="P36" s="8">
        <v>3</v>
      </c>
      <c r="Q36" s="7">
        <v>3.06122448979592</v>
      </c>
      <c r="R36" s="8">
        <v>5</v>
      </c>
      <c r="S36" s="7">
        <v>5.1020408163265296</v>
      </c>
      <c r="T36" s="8">
        <v>2</v>
      </c>
      <c r="U36" s="7">
        <v>2.0408163265306101</v>
      </c>
      <c r="V36" s="18">
        <f t="shared" si="3"/>
        <v>0.10204081632653061</v>
      </c>
      <c r="W36" s="8">
        <v>2</v>
      </c>
      <c r="X36" s="7">
        <v>2.0408163265306101</v>
      </c>
      <c r="Y36" s="8">
        <v>0</v>
      </c>
      <c r="Z36" s="7">
        <v>0</v>
      </c>
      <c r="AA36" s="18">
        <f t="shared" si="4"/>
        <v>2.0408163265306121E-2</v>
      </c>
      <c r="AB36" s="8">
        <v>9</v>
      </c>
      <c r="AC36" s="25">
        <v>9.1836734693877595</v>
      </c>
    </row>
    <row r="37" spans="1:29" x14ac:dyDescent="0.2">
      <c r="A37" s="24" t="s">
        <v>68</v>
      </c>
      <c r="B37" s="5" t="s">
        <v>69</v>
      </c>
      <c r="C37" s="10">
        <f t="shared" si="0"/>
        <v>62</v>
      </c>
      <c r="D37" s="6">
        <v>7</v>
      </c>
      <c r="E37" s="7">
        <v>11.290322580645199</v>
      </c>
      <c r="F37" s="8">
        <v>14</v>
      </c>
      <c r="G37" s="7">
        <v>22.580645161290299</v>
      </c>
      <c r="H37" s="18">
        <f t="shared" si="5"/>
        <v>0.33870967741935482</v>
      </c>
      <c r="I37" s="8">
        <v>14</v>
      </c>
      <c r="J37" s="7">
        <v>22.580645161290299</v>
      </c>
      <c r="K37" s="8">
        <v>10</v>
      </c>
      <c r="L37" s="7">
        <v>16.129032258064498</v>
      </c>
      <c r="M37" s="8">
        <v>5</v>
      </c>
      <c r="N37" s="7">
        <v>8.0645161290322598</v>
      </c>
      <c r="O37" s="18">
        <f t="shared" si="2"/>
        <v>0.46774193548387094</v>
      </c>
      <c r="P37" s="8">
        <v>6</v>
      </c>
      <c r="Q37" s="7">
        <v>9.67741935483871</v>
      </c>
      <c r="R37" s="8">
        <v>3</v>
      </c>
      <c r="S37" s="7">
        <v>4.8387096774193497</v>
      </c>
      <c r="T37" s="8">
        <v>2</v>
      </c>
      <c r="U37" s="7">
        <v>3.2258064516128999</v>
      </c>
      <c r="V37" s="18">
        <f t="shared" si="3"/>
        <v>0.17741935483870969</v>
      </c>
      <c r="W37" s="8">
        <v>0</v>
      </c>
      <c r="X37" s="7">
        <v>0</v>
      </c>
      <c r="Y37" s="8">
        <v>0</v>
      </c>
      <c r="Z37" s="7">
        <v>0</v>
      </c>
      <c r="AA37" s="18">
        <f t="shared" si="4"/>
        <v>0</v>
      </c>
      <c r="AB37" s="8">
        <v>1</v>
      </c>
      <c r="AC37" s="25">
        <v>1.61290322580645</v>
      </c>
    </row>
    <row r="38" spans="1:29" x14ac:dyDescent="0.2">
      <c r="A38" s="24" t="s">
        <v>48</v>
      </c>
      <c r="B38" s="5" t="s">
        <v>51</v>
      </c>
      <c r="C38" s="10">
        <f t="shared" si="0"/>
        <v>18</v>
      </c>
      <c r="D38" s="6">
        <v>7</v>
      </c>
      <c r="E38" s="7">
        <v>38.8888888888889</v>
      </c>
      <c r="F38" s="8">
        <v>3</v>
      </c>
      <c r="G38" s="7">
        <v>16.6666666666667</v>
      </c>
      <c r="H38" s="18">
        <f t="shared" si="5"/>
        <v>0.55555555555555558</v>
      </c>
      <c r="I38" s="8">
        <v>1</v>
      </c>
      <c r="J38" s="7">
        <v>5.5555555555555598</v>
      </c>
      <c r="K38" s="8">
        <v>0</v>
      </c>
      <c r="L38" s="7">
        <v>0</v>
      </c>
      <c r="M38" s="8">
        <v>1</v>
      </c>
      <c r="N38" s="7">
        <v>5.5555555555555598</v>
      </c>
      <c r="O38" s="18">
        <f t="shared" si="2"/>
        <v>0.1111111111111111</v>
      </c>
      <c r="P38" s="8">
        <v>1</v>
      </c>
      <c r="Q38" s="7">
        <v>5.5555555555555598</v>
      </c>
      <c r="R38" s="8">
        <v>1</v>
      </c>
      <c r="S38" s="7">
        <v>5.5555555555555598</v>
      </c>
      <c r="T38" s="8">
        <v>3</v>
      </c>
      <c r="U38" s="7">
        <v>16.6666666666667</v>
      </c>
      <c r="V38" s="18">
        <f t="shared" si="3"/>
        <v>0.27777777777777779</v>
      </c>
      <c r="W38" s="8">
        <v>0</v>
      </c>
      <c r="X38" s="7">
        <v>0</v>
      </c>
      <c r="Y38" s="8">
        <v>0</v>
      </c>
      <c r="Z38" s="7">
        <v>0</v>
      </c>
      <c r="AA38" s="18">
        <f t="shared" si="4"/>
        <v>0</v>
      </c>
      <c r="AB38" s="8">
        <v>1</v>
      </c>
      <c r="AC38" s="25">
        <v>5.5555555555555598</v>
      </c>
    </row>
    <row r="39" spans="1:29" x14ac:dyDescent="0.2">
      <c r="A39" s="24" t="s">
        <v>70</v>
      </c>
      <c r="B39" s="5" t="s">
        <v>71</v>
      </c>
      <c r="C39" s="10">
        <f t="shared" si="0"/>
        <v>45</v>
      </c>
      <c r="D39" s="6">
        <v>28</v>
      </c>
      <c r="E39" s="7">
        <v>62.2222222222222</v>
      </c>
      <c r="F39" s="8">
        <v>5</v>
      </c>
      <c r="G39" s="7">
        <v>11.1111111111111</v>
      </c>
      <c r="H39" s="18">
        <f t="shared" si="5"/>
        <v>0.73333333333333328</v>
      </c>
      <c r="I39" s="8">
        <v>2</v>
      </c>
      <c r="J39" s="7">
        <v>4.4444444444444402</v>
      </c>
      <c r="K39" s="8">
        <v>6</v>
      </c>
      <c r="L39" s="7">
        <v>13.3333333333333</v>
      </c>
      <c r="M39" s="8">
        <v>0</v>
      </c>
      <c r="N39" s="7">
        <v>0</v>
      </c>
      <c r="O39" s="18">
        <f t="shared" si="2"/>
        <v>0.17777777777777778</v>
      </c>
      <c r="P39" s="8">
        <v>0</v>
      </c>
      <c r="Q39" s="7">
        <v>0</v>
      </c>
      <c r="R39" s="8">
        <v>4</v>
      </c>
      <c r="S39" s="7">
        <v>8.8888888888888893</v>
      </c>
      <c r="T39" s="8">
        <v>0</v>
      </c>
      <c r="U39" s="7">
        <v>0</v>
      </c>
      <c r="V39" s="18">
        <f t="shared" si="3"/>
        <v>8.8888888888888892E-2</v>
      </c>
      <c r="W39" s="8">
        <v>0</v>
      </c>
      <c r="X39" s="7">
        <v>0</v>
      </c>
      <c r="Y39" s="8">
        <v>0</v>
      </c>
      <c r="Z39" s="7">
        <v>0</v>
      </c>
      <c r="AA39" s="18">
        <f t="shared" si="4"/>
        <v>0</v>
      </c>
      <c r="AB39" s="8">
        <v>0</v>
      </c>
      <c r="AC39" s="25">
        <v>0</v>
      </c>
    </row>
    <row r="40" spans="1:29" x14ac:dyDescent="0.2">
      <c r="A40" s="24" t="s">
        <v>72</v>
      </c>
      <c r="B40" s="5" t="s">
        <v>73</v>
      </c>
      <c r="C40" s="10">
        <f t="shared" si="0"/>
        <v>332</v>
      </c>
      <c r="D40" s="6">
        <v>94</v>
      </c>
      <c r="E40" s="7">
        <v>28.3132530120482</v>
      </c>
      <c r="F40" s="8">
        <v>54</v>
      </c>
      <c r="G40" s="7">
        <v>16.265060240963901</v>
      </c>
      <c r="H40" s="18">
        <f t="shared" si="5"/>
        <v>0.44578313253012047</v>
      </c>
      <c r="I40" s="8">
        <v>66</v>
      </c>
      <c r="J40" s="7">
        <v>19.879518072289201</v>
      </c>
      <c r="K40" s="8">
        <v>62</v>
      </c>
      <c r="L40" s="7">
        <v>18.674698795180699</v>
      </c>
      <c r="M40" s="8">
        <v>27</v>
      </c>
      <c r="N40" s="7">
        <v>8.1325301204819294</v>
      </c>
      <c r="O40" s="18">
        <f t="shared" ref="O40:O68" si="6">((I40+K40+M40)/C40)</f>
        <v>0.46686746987951805</v>
      </c>
      <c r="P40" s="8">
        <v>7</v>
      </c>
      <c r="Q40" s="7">
        <v>2.1084337349397599</v>
      </c>
      <c r="R40" s="8">
        <v>10</v>
      </c>
      <c r="S40" s="7">
        <v>3.01204819277108</v>
      </c>
      <c r="T40" s="8">
        <v>2</v>
      </c>
      <c r="U40" s="7">
        <v>0.60240963855421703</v>
      </c>
      <c r="V40" s="18">
        <f t="shared" ref="V40:V68" si="7">((P40+R40+T40)/C40)</f>
        <v>5.7228915662650599E-2</v>
      </c>
      <c r="W40" s="8">
        <v>2</v>
      </c>
      <c r="X40" s="7">
        <v>0.60240963855421703</v>
      </c>
      <c r="Y40" s="8">
        <v>1</v>
      </c>
      <c r="Z40" s="7">
        <v>0.30120481927710802</v>
      </c>
      <c r="AA40" s="18">
        <f t="shared" ref="AA40:AA68" si="8">((W40+Y40)/C40)</f>
        <v>9.0361445783132526E-3</v>
      </c>
      <c r="AB40" s="8">
        <v>7</v>
      </c>
      <c r="AC40" s="25">
        <v>2.1084337349397599</v>
      </c>
    </row>
    <row r="41" spans="1:29" x14ac:dyDescent="0.2">
      <c r="A41" s="24" t="s">
        <v>74</v>
      </c>
      <c r="B41" s="5" t="s">
        <v>76</v>
      </c>
      <c r="C41" s="10">
        <f t="shared" si="0"/>
        <v>615</v>
      </c>
      <c r="D41" s="6">
        <v>68</v>
      </c>
      <c r="E41" s="7">
        <v>11.0569105691057</v>
      </c>
      <c r="F41" s="8">
        <v>89</v>
      </c>
      <c r="G41" s="7">
        <v>14.4715447154472</v>
      </c>
      <c r="H41" s="18">
        <f t="shared" si="5"/>
        <v>0.25528455284552848</v>
      </c>
      <c r="I41" s="8">
        <v>65</v>
      </c>
      <c r="J41" s="7">
        <v>10.569105691056899</v>
      </c>
      <c r="K41" s="8">
        <v>137</v>
      </c>
      <c r="L41" s="7">
        <v>22.2764227642276</v>
      </c>
      <c r="M41" s="8">
        <v>81</v>
      </c>
      <c r="N41" s="7">
        <v>13.170731707317101</v>
      </c>
      <c r="O41" s="18">
        <f t="shared" si="6"/>
        <v>0.46016260162601624</v>
      </c>
      <c r="P41" s="8">
        <v>37</v>
      </c>
      <c r="Q41" s="7">
        <v>6.0162601626016299</v>
      </c>
      <c r="R41" s="8">
        <v>37</v>
      </c>
      <c r="S41" s="7">
        <v>6.0162601626016299</v>
      </c>
      <c r="T41" s="8">
        <v>19</v>
      </c>
      <c r="U41" s="7">
        <v>3.0894308943089399</v>
      </c>
      <c r="V41" s="18">
        <f t="shared" si="7"/>
        <v>0.15121951219512195</v>
      </c>
      <c r="W41" s="8">
        <v>5</v>
      </c>
      <c r="X41" s="7">
        <v>0.81300813008130102</v>
      </c>
      <c r="Y41" s="8">
        <v>6</v>
      </c>
      <c r="Z41" s="7">
        <v>0.97560975609756095</v>
      </c>
      <c r="AA41" s="18">
        <f t="shared" si="8"/>
        <v>1.7886178861788619E-2</v>
      </c>
      <c r="AB41" s="8">
        <v>71</v>
      </c>
      <c r="AC41" s="25">
        <v>11.5447154471545</v>
      </c>
    </row>
    <row r="42" spans="1:29" x14ac:dyDescent="0.2">
      <c r="A42" s="24"/>
      <c r="B42" s="5" t="s">
        <v>104</v>
      </c>
      <c r="C42" s="10">
        <f t="shared" si="0"/>
        <v>55</v>
      </c>
      <c r="D42" s="6">
        <v>54</v>
      </c>
      <c r="E42" s="7">
        <v>98.181818181818201</v>
      </c>
      <c r="F42" s="8">
        <v>0</v>
      </c>
      <c r="G42" s="7">
        <v>0</v>
      </c>
      <c r="H42" s="18">
        <f t="shared" si="5"/>
        <v>0.98181818181818181</v>
      </c>
      <c r="I42" s="8">
        <v>0</v>
      </c>
      <c r="J42" s="7">
        <v>0</v>
      </c>
      <c r="K42" s="8">
        <v>1</v>
      </c>
      <c r="L42" s="7">
        <v>1.8181818181818199</v>
      </c>
      <c r="M42" s="8">
        <v>0</v>
      </c>
      <c r="N42" s="7">
        <v>0</v>
      </c>
      <c r="O42" s="18">
        <f t="shared" si="6"/>
        <v>1.8181818181818181E-2</v>
      </c>
      <c r="P42" s="8">
        <v>0</v>
      </c>
      <c r="Q42" s="7">
        <v>0</v>
      </c>
      <c r="R42" s="8">
        <v>0</v>
      </c>
      <c r="S42" s="7">
        <v>0</v>
      </c>
      <c r="T42" s="8">
        <v>0</v>
      </c>
      <c r="U42" s="7">
        <v>0</v>
      </c>
      <c r="V42" s="18">
        <f t="shared" si="7"/>
        <v>0</v>
      </c>
      <c r="W42" s="8">
        <v>0</v>
      </c>
      <c r="X42" s="7">
        <v>0</v>
      </c>
      <c r="Y42" s="8">
        <v>0</v>
      </c>
      <c r="Z42" s="7">
        <v>0</v>
      </c>
      <c r="AA42" s="18">
        <f t="shared" si="8"/>
        <v>0</v>
      </c>
      <c r="AB42" s="8">
        <v>0</v>
      </c>
      <c r="AC42" s="25">
        <v>0</v>
      </c>
    </row>
    <row r="43" spans="1:29" x14ac:dyDescent="0.2">
      <c r="A43" s="24"/>
      <c r="B43" s="5" t="s">
        <v>105</v>
      </c>
      <c r="C43" s="10">
        <f t="shared" si="0"/>
        <v>115</v>
      </c>
      <c r="D43" s="6">
        <v>68</v>
      </c>
      <c r="E43" s="7">
        <v>59.130434782608702</v>
      </c>
      <c r="F43" s="8">
        <v>22</v>
      </c>
      <c r="G43" s="7">
        <v>19.130434782608699</v>
      </c>
      <c r="H43" s="18">
        <f t="shared" si="5"/>
        <v>0.78260869565217395</v>
      </c>
      <c r="I43" s="8">
        <v>8</v>
      </c>
      <c r="J43" s="7">
        <v>6.9565217391304301</v>
      </c>
      <c r="K43" s="8">
        <v>5</v>
      </c>
      <c r="L43" s="7">
        <v>4.3478260869565197</v>
      </c>
      <c r="M43" s="8">
        <v>1</v>
      </c>
      <c r="N43" s="7">
        <v>0.86956521739130399</v>
      </c>
      <c r="O43" s="18">
        <f t="shared" si="6"/>
        <v>0.12173913043478261</v>
      </c>
      <c r="P43" s="8">
        <v>1</v>
      </c>
      <c r="Q43" s="7">
        <v>0.86956521739130399</v>
      </c>
      <c r="R43" s="8">
        <v>1</v>
      </c>
      <c r="S43" s="7">
        <v>0.86956521739130399</v>
      </c>
      <c r="T43" s="8">
        <v>2</v>
      </c>
      <c r="U43" s="7">
        <v>1.73913043478261</v>
      </c>
      <c r="V43" s="18">
        <f t="shared" si="7"/>
        <v>3.4782608695652174E-2</v>
      </c>
      <c r="W43" s="8">
        <v>0</v>
      </c>
      <c r="X43" s="7">
        <v>0</v>
      </c>
      <c r="Y43" s="8">
        <v>0</v>
      </c>
      <c r="Z43" s="7">
        <v>0</v>
      </c>
      <c r="AA43" s="18">
        <f t="shared" si="8"/>
        <v>0</v>
      </c>
      <c r="AB43" s="8">
        <v>7</v>
      </c>
      <c r="AC43" s="25">
        <v>6.0869565217391299</v>
      </c>
    </row>
    <row r="44" spans="1:29" x14ac:dyDescent="0.2">
      <c r="A44" s="24" t="s">
        <v>93</v>
      </c>
      <c r="B44" s="5" t="s">
        <v>94</v>
      </c>
      <c r="C44" s="10">
        <v>4</v>
      </c>
      <c r="D44" s="6">
        <v>3</v>
      </c>
      <c r="E44" s="7">
        <v>50</v>
      </c>
      <c r="F44" s="8">
        <v>1</v>
      </c>
      <c r="G44" s="7">
        <v>16.6666666666667</v>
      </c>
      <c r="H44" s="18">
        <f t="shared" si="5"/>
        <v>1</v>
      </c>
      <c r="I44" s="8">
        <v>1</v>
      </c>
      <c r="J44" s="7">
        <v>16.6666666666667</v>
      </c>
      <c r="K44" s="8">
        <v>1</v>
      </c>
      <c r="L44" s="7">
        <v>16.6666666666667</v>
      </c>
      <c r="M44" s="8">
        <v>0</v>
      </c>
      <c r="N44" s="7">
        <v>0</v>
      </c>
      <c r="O44" s="18">
        <f t="shared" si="6"/>
        <v>0.5</v>
      </c>
      <c r="P44" s="8">
        <v>0</v>
      </c>
      <c r="Q44" s="7">
        <v>0</v>
      </c>
      <c r="R44" s="8">
        <v>0</v>
      </c>
      <c r="S44" s="7">
        <v>0</v>
      </c>
      <c r="T44" s="8">
        <v>0</v>
      </c>
      <c r="U44" s="7">
        <v>0</v>
      </c>
      <c r="V44" s="18">
        <f t="shared" si="7"/>
        <v>0</v>
      </c>
      <c r="W44" s="8">
        <v>0</v>
      </c>
      <c r="X44" s="7">
        <v>0</v>
      </c>
      <c r="Y44" s="8">
        <v>0</v>
      </c>
      <c r="Z44" s="7">
        <v>0</v>
      </c>
      <c r="AA44" s="18">
        <f t="shared" si="8"/>
        <v>0</v>
      </c>
      <c r="AB44" s="8">
        <v>0</v>
      </c>
      <c r="AC44" s="25">
        <v>0</v>
      </c>
    </row>
    <row r="45" spans="1:29" x14ac:dyDescent="0.2">
      <c r="A45" s="24" t="s">
        <v>78</v>
      </c>
      <c r="B45" s="5" t="s">
        <v>83</v>
      </c>
      <c r="C45" s="10">
        <f t="shared" ref="C45:C68" si="9">D45+F45+I45+K45+M45+P45+R45+T45+W45+Y45+AB45</f>
        <v>37</v>
      </c>
      <c r="D45" s="6">
        <v>10</v>
      </c>
      <c r="E45" s="7">
        <v>27.027027027027</v>
      </c>
      <c r="F45" s="8">
        <v>6</v>
      </c>
      <c r="G45" s="7">
        <v>16.2162162162162</v>
      </c>
      <c r="H45" s="18">
        <f t="shared" si="5"/>
        <v>0.43243243243243246</v>
      </c>
      <c r="I45" s="8">
        <v>8</v>
      </c>
      <c r="J45" s="7">
        <v>21.6216216216216</v>
      </c>
      <c r="K45" s="8">
        <v>2</v>
      </c>
      <c r="L45" s="7">
        <v>5.4054054054054097</v>
      </c>
      <c r="M45" s="8">
        <v>7</v>
      </c>
      <c r="N45" s="7">
        <v>18.918918918918902</v>
      </c>
      <c r="O45" s="18">
        <f t="shared" si="6"/>
        <v>0.45945945945945948</v>
      </c>
      <c r="P45" s="8">
        <v>0</v>
      </c>
      <c r="Q45" s="7">
        <v>0</v>
      </c>
      <c r="R45" s="8">
        <v>1</v>
      </c>
      <c r="S45" s="7">
        <v>2.7027027027027</v>
      </c>
      <c r="T45" s="8">
        <v>0</v>
      </c>
      <c r="U45" s="7">
        <v>0</v>
      </c>
      <c r="V45" s="18">
        <f t="shared" si="7"/>
        <v>2.7027027027027029E-2</v>
      </c>
      <c r="W45" s="8">
        <v>0</v>
      </c>
      <c r="X45" s="7">
        <v>0</v>
      </c>
      <c r="Y45" s="8">
        <v>0</v>
      </c>
      <c r="Z45" s="7">
        <v>0</v>
      </c>
      <c r="AA45" s="18">
        <f t="shared" si="8"/>
        <v>0</v>
      </c>
      <c r="AB45" s="8">
        <v>3</v>
      </c>
      <c r="AC45" s="25">
        <v>8.1081081081081106</v>
      </c>
    </row>
    <row r="46" spans="1:29" x14ac:dyDescent="0.2">
      <c r="A46" s="24" t="s">
        <v>48</v>
      </c>
      <c r="B46" s="5" t="s">
        <v>52</v>
      </c>
      <c r="C46" s="10">
        <f t="shared" si="9"/>
        <v>85</v>
      </c>
      <c r="D46" s="6">
        <v>23</v>
      </c>
      <c r="E46" s="7">
        <v>27.0588235294118</v>
      </c>
      <c r="F46" s="8">
        <v>8</v>
      </c>
      <c r="G46" s="7">
        <v>9.4117647058823497</v>
      </c>
      <c r="H46" s="18">
        <f t="shared" si="5"/>
        <v>0.36470588235294116</v>
      </c>
      <c r="I46" s="8">
        <v>13</v>
      </c>
      <c r="J46" s="7">
        <v>15.294117647058799</v>
      </c>
      <c r="K46" s="8">
        <v>12</v>
      </c>
      <c r="L46" s="7">
        <v>14.117647058823501</v>
      </c>
      <c r="M46" s="8">
        <v>9</v>
      </c>
      <c r="N46" s="7">
        <v>10.588235294117601</v>
      </c>
      <c r="O46" s="18">
        <f t="shared" si="6"/>
        <v>0.4</v>
      </c>
      <c r="P46" s="8">
        <v>9</v>
      </c>
      <c r="Q46" s="7">
        <v>10.588235294117601</v>
      </c>
      <c r="R46" s="8">
        <v>4</v>
      </c>
      <c r="S46" s="7">
        <v>4.7058823529411802</v>
      </c>
      <c r="T46" s="8">
        <v>1</v>
      </c>
      <c r="U46" s="7">
        <v>1.1764705882352899</v>
      </c>
      <c r="V46" s="18">
        <f t="shared" si="7"/>
        <v>0.16470588235294117</v>
      </c>
      <c r="W46" s="8">
        <v>0</v>
      </c>
      <c r="X46" s="7">
        <v>0</v>
      </c>
      <c r="Y46" s="8">
        <v>3</v>
      </c>
      <c r="Z46" s="7">
        <v>3.52941176470588</v>
      </c>
      <c r="AA46" s="18">
        <f t="shared" si="8"/>
        <v>3.5294117647058823E-2</v>
      </c>
      <c r="AB46" s="8">
        <v>3</v>
      </c>
      <c r="AC46" s="25">
        <v>3.52941176470588</v>
      </c>
    </row>
    <row r="47" spans="1:29" x14ac:dyDescent="0.2">
      <c r="A47" s="24" t="s">
        <v>59</v>
      </c>
      <c r="B47" s="5" t="s">
        <v>63</v>
      </c>
      <c r="C47" s="10">
        <f t="shared" si="9"/>
        <v>202</v>
      </c>
      <c r="D47" s="6">
        <v>118</v>
      </c>
      <c r="E47" s="7">
        <v>58.4158415841584</v>
      </c>
      <c r="F47" s="8">
        <v>36</v>
      </c>
      <c r="G47" s="7">
        <v>17.821782178217799</v>
      </c>
      <c r="H47" s="18">
        <f t="shared" si="5"/>
        <v>0.76237623762376239</v>
      </c>
      <c r="I47" s="8">
        <v>21</v>
      </c>
      <c r="J47" s="7">
        <v>10.3960396039604</v>
      </c>
      <c r="K47" s="8">
        <v>11</v>
      </c>
      <c r="L47" s="7">
        <v>5.4455445544554504</v>
      </c>
      <c r="M47" s="8">
        <v>2</v>
      </c>
      <c r="N47" s="7">
        <v>0.99009900990098998</v>
      </c>
      <c r="O47" s="18">
        <f t="shared" si="6"/>
        <v>0.16831683168316833</v>
      </c>
      <c r="P47" s="8">
        <v>4</v>
      </c>
      <c r="Q47" s="7">
        <v>1.98019801980198</v>
      </c>
      <c r="R47" s="8">
        <v>0</v>
      </c>
      <c r="S47" s="7">
        <v>0</v>
      </c>
      <c r="T47" s="8">
        <v>0</v>
      </c>
      <c r="U47" s="7">
        <v>0</v>
      </c>
      <c r="V47" s="18">
        <f t="shared" si="7"/>
        <v>1.9801980198019802E-2</v>
      </c>
      <c r="W47" s="8">
        <v>1</v>
      </c>
      <c r="X47" s="7">
        <v>0.49504950495049499</v>
      </c>
      <c r="Y47" s="8">
        <v>0</v>
      </c>
      <c r="Z47" s="7">
        <v>0</v>
      </c>
      <c r="AA47" s="18">
        <f t="shared" si="8"/>
        <v>4.9504950495049506E-3</v>
      </c>
      <c r="AB47" s="8">
        <v>9</v>
      </c>
      <c r="AC47" s="25">
        <v>4.4554455445544496</v>
      </c>
    </row>
    <row r="48" spans="1:29" x14ac:dyDescent="0.2">
      <c r="A48" s="24" t="s">
        <v>31</v>
      </c>
      <c r="B48" s="5" t="s">
        <v>32</v>
      </c>
      <c r="C48" s="10">
        <f t="shared" si="9"/>
        <v>18</v>
      </c>
      <c r="D48" s="6">
        <v>5</v>
      </c>
      <c r="E48" s="7">
        <v>27.7777777777778</v>
      </c>
      <c r="F48" s="8">
        <v>2</v>
      </c>
      <c r="G48" s="7">
        <v>11.1111111111111</v>
      </c>
      <c r="H48" s="18">
        <f t="shared" si="5"/>
        <v>0.3888888888888889</v>
      </c>
      <c r="I48" s="8">
        <v>3</v>
      </c>
      <c r="J48" s="7">
        <v>16.6666666666667</v>
      </c>
      <c r="K48" s="8">
        <v>3</v>
      </c>
      <c r="L48" s="7">
        <v>16.6666666666667</v>
      </c>
      <c r="M48" s="8">
        <v>2</v>
      </c>
      <c r="N48" s="7">
        <v>11.1111111111111</v>
      </c>
      <c r="O48" s="18">
        <f t="shared" si="6"/>
        <v>0.44444444444444442</v>
      </c>
      <c r="P48" s="8">
        <v>0</v>
      </c>
      <c r="Q48" s="7">
        <v>0</v>
      </c>
      <c r="R48" s="8">
        <v>1</v>
      </c>
      <c r="S48" s="7">
        <v>5.5555555555555598</v>
      </c>
      <c r="T48" s="8">
        <v>0</v>
      </c>
      <c r="U48" s="7">
        <v>0</v>
      </c>
      <c r="V48" s="18">
        <f t="shared" si="7"/>
        <v>5.5555555555555552E-2</v>
      </c>
      <c r="W48" s="8">
        <v>0</v>
      </c>
      <c r="X48" s="7">
        <v>0</v>
      </c>
      <c r="Y48" s="8">
        <v>0</v>
      </c>
      <c r="Z48" s="7">
        <v>0</v>
      </c>
      <c r="AA48" s="18">
        <f t="shared" si="8"/>
        <v>0</v>
      </c>
      <c r="AB48" s="8">
        <v>2</v>
      </c>
      <c r="AC48" s="25">
        <v>11.1111111111111</v>
      </c>
    </row>
    <row r="49" spans="1:29" x14ac:dyDescent="0.2">
      <c r="A49" s="24" t="s">
        <v>77</v>
      </c>
      <c r="B49" s="5" t="s">
        <v>77</v>
      </c>
      <c r="C49" s="10">
        <f t="shared" si="9"/>
        <v>468</v>
      </c>
      <c r="D49" s="12">
        <v>185</v>
      </c>
      <c r="E49" s="9">
        <v>39.5299145299145</v>
      </c>
      <c r="F49" s="10">
        <v>55</v>
      </c>
      <c r="G49" s="7">
        <v>11.752136752136799</v>
      </c>
      <c r="H49" s="18">
        <f t="shared" ref="H49:H68" si="10">((D49+F49)/C49)</f>
        <v>0.51282051282051277</v>
      </c>
      <c r="I49" s="10">
        <v>53</v>
      </c>
      <c r="J49" s="7">
        <v>11.324786324786301</v>
      </c>
      <c r="K49" s="10">
        <v>44</v>
      </c>
      <c r="L49" s="7">
        <v>9.4017094017094003</v>
      </c>
      <c r="M49" s="10">
        <v>29</v>
      </c>
      <c r="N49" s="7">
        <v>6.1965811965812003</v>
      </c>
      <c r="O49" s="18">
        <f t="shared" si="6"/>
        <v>0.26923076923076922</v>
      </c>
      <c r="P49" s="10">
        <v>24</v>
      </c>
      <c r="Q49" s="7">
        <v>5.1282051282051304</v>
      </c>
      <c r="R49" s="10">
        <v>22</v>
      </c>
      <c r="S49" s="7">
        <v>4.7008547008547001</v>
      </c>
      <c r="T49" s="10">
        <v>5</v>
      </c>
      <c r="U49" s="7">
        <v>1.0683760683760699</v>
      </c>
      <c r="V49" s="18">
        <f t="shared" si="7"/>
        <v>0.10897435897435898</v>
      </c>
      <c r="W49" s="10">
        <v>5</v>
      </c>
      <c r="X49" s="7">
        <v>1.0683760683760699</v>
      </c>
      <c r="Y49" s="10">
        <v>7</v>
      </c>
      <c r="Z49" s="7">
        <v>1.4957264957265</v>
      </c>
      <c r="AA49" s="18">
        <f t="shared" si="8"/>
        <v>2.564102564102564E-2</v>
      </c>
      <c r="AB49" s="10">
        <v>39</v>
      </c>
      <c r="AC49" s="25">
        <v>8.3333333333333304</v>
      </c>
    </row>
    <row r="50" spans="1:29" x14ac:dyDescent="0.2">
      <c r="A50" s="24" t="s">
        <v>38</v>
      </c>
      <c r="B50" s="5" t="s">
        <v>44</v>
      </c>
      <c r="C50" s="10">
        <f t="shared" si="9"/>
        <v>275</v>
      </c>
      <c r="D50" s="6">
        <v>104</v>
      </c>
      <c r="E50" s="7">
        <v>37.818181818181799</v>
      </c>
      <c r="F50" s="8">
        <v>53</v>
      </c>
      <c r="G50" s="7">
        <v>19.272727272727298</v>
      </c>
      <c r="H50" s="18">
        <f t="shared" si="10"/>
        <v>0.57090909090909092</v>
      </c>
      <c r="I50" s="8">
        <v>44</v>
      </c>
      <c r="J50" s="7">
        <v>16</v>
      </c>
      <c r="K50" s="8">
        <v>29</v>
      </c>
      <c r="L50" s="7">
        <v>10.545454545454501</v>
      </c>
      <c r="M50" s="8">
        <v>21</v>
      </c>
      <c r="N50" s="7">
        <v>7.6363636363636402</v>
      </c>
      <c r="O50" s="18">
        <f t="shared" si="6"/>
        <v>0.3418181818181818</v>
      </c>
      <c r="P50" s="8">
        <v>11</v>
      </c>
      <c r="Q50" s="7">
        <v>4</v>
      </c>
      <c r="R50" s="8">
        <v>8</v>
      </c>
      <c r="S50" s="7">
        <v>2.9090909090909101</v>
      </c>
      <c r="T50" s="8">
        <v>0</v>
      </c>
      <c r="U50" s="7">
        <v>0</v>
      </c>
      <c r="V50" s="18">
        <f t="shared" si="7"/>
        <v>6.9090909090909092E-2</v>
      </c>
      <c r="W50" s="8">
        <v>0</v>
      </c>
      <c r="X50" s="7">
        <v>0</v>
      </c>
      <c r="Y50" s="8">
        <v>0</v>
      </c>
      <c r="Z50" s="7">
        <v>0</v>
      </c>
      <c r="AA50" s="18">
        <f t="shared" si="8"/>
        <v>0</v>
      </c>
      <c r="AB50" s="8">
        <v>5</v>
      </c>
      <c r="AC50" s="26">
        <v>1.8181818181818199</v>
      </c>
    </row>
    <row r="51" spans="1:29" x14ac:dyDescent="0.2">
      <c r="A51" s="24" t="s">
        <v>38</v>
      </c>
      <c r="B51" s="5" t="s">
        <v>45</v>
      </c>
      <c r="C51" s="10">
        <f t="shared" si="9"/>
        <v>137</v>
      </c>
      <c r="D51" s="6">
        <v>43</v>
      </c>
      <c r="E51" s="7">
        <v>31.3868613138686</v>
      </c>
      <c r="F51" s="8">
        <v>35</v>
      </c>
      <c r="G51" s="7">
        <v>25.5474452554745</v>
      </c>
      <c r="H51" s="18">
        <f t="shared" si="10"/>
        <v>0.56934306569343063</v>
      </c>
      <c r="I51" s="8">
        <v>18</v>
      </c>
      <c r="J51" s="7">
        <v>13.138686131386899</v>
      </c>
      <c r="K51" s="8">
        <v>11</v>
      </c>
      <c r="L51" s="7">
        <v>8.0291970802919703</v>
      </c>
      <c r="M51" s="8">
        <v>11</v>
      </c>
      <c r="N51" s="7">
        <v>8.0291970802919703</v>
      </c>
      <c r="O51" s="18">
        <f t="shared" si="6"/>
        <v>0.29197080291970801</v>
      </c>
      <c r="P51" s="8">
        <v>4</v>
      </c>
      <c r="Q51" s="7">
        <v>2.9197080291970798</v>
      </c>
      <c r="R51" s="8">
        <v>3</v>
      </c>
      <c r="S51" s="7">
        <v>2.1897810218978102</v>
      </c>
      <c r="T51" s="8">
        <v>4</v>
      </c>
      <c r="U51" s="7">
        <v>2.9197080291970798</v>
      </c>
      <c r="V51" s="18">
        <f t="shared" si="7"/>
        <v>8.0291970802919707E-2</v>
      </c>
      <c r="W51" s="8">
        <v>0</v>
      </c>
      <c r="X51" s="7">
        <v>0</v>
      </c>
      <c r="Y51" s="8">
        <v>0</v>
      </c>
      <c r="Z51" s="7">
        <v>0</v>
      </c>
      <c r="AA51" s="18">
        <f t="shared" si="8"/>
        <v>0</v>
      </c>
      <c r="AB51" s="8">
        <v>8</v>
      </c>
      <c r="AC51" s="25">
        <v>5.8394160583941597</v>
      </c>
    </row>
    <row r="52" spans="1:29" x14ac:dyDescent="0.2">
      <c r="A52" s="24" t="s">
        <v>38</v>
      </c>
      <c r="B52" s="5" t="s">
        <v>46</v>
      </c>
      <c r="C52" s="10">
        <f t="shared" si="9"/>
        <v>280</v>
      </c>
      <c r="D52" s="6">
        <v>155</v>
      </c>
      <c r="E52" s="7">
        <v>55.357142857142897</v>
      </c>
      <c r="F52" s="8">
        <v>42</v>
      </c>
      <c r="G52" s="7">
        <v>15</v>
      </c>
      <c r="H52" s="18">
        <f t="shared" si="10"/>
        <v>0.70357142857142863</v>
      </c>
      <c r="I52" s="8">
        <v>19</v>
      </c>
      <c r="J52" s="7">
        <v>6.78571428571429</v>
      </c>
      <c r="K52" s="8">
        <v>28</v>
      </c>
      <c r="L52" s="7">
        <v>10</v>
      </c>
      <c r="M52" s="8">
        <v>12</v>
      </c>
      <c r="N52" s="7">
        <v>4.28571428571429</v>
      </c>
      <c r="O52" s="18">
        <f t="shared" si="6"/>
        <v>0.21071428571428572</v>
      </c>
      <c r="P52" s="8">
        <v>10</v>
      </c>
      <c r="Q52" s="7">
        <v>3.5714285714285698</v>
      </c>
      <c r="R52" s="8">
        <v>5</v>
      </c>
      <c r="S52" s="7">
        <v>1.78571428571429</v>
      </c>
      <c r="T52" s="8">
        <v>2</v>
      </c>
      <c r="U52" s="7">
        <v>0.71428571428571397</v>
      </c>
      <c r="V52" s="18">
        <f t="shared" si="7"/>
        <v>6.0714285714285714E-2</v>
      </c>
      <c r="W52" s="8">
        <v>0</v>
      </c>
      <c r="X52" s="7">
        <v>0</v>
      </c>
      <c r="Y52" s="8">
        <v>4</v>
      </c>
      <c r="Z52" s="7">
        <v>1.4285714285714299</v>
      </c>
      <c r="AA52" s="18">
        <f t="shared" si="8"/>
        <v>1.4285714285714285E-2</v>
      </c>
      <c r="AB52" s="8">
        <v>3</v>
      </c>
      <c r="AC52" s="25">
        <v>1.0714285714285701</v>
      </c>
    </row>
    <row r="53" spans="1:29" x14ac:dyDescent="0.2">
      <c r="A53" s="24" t="s">
        <v>85</v>
      </c>
      <c r="B53" s="5" t="s">
        <v>85</v>
      </c>
      <c r="C53" s="10">
        <f t="shared" si="9"/>
        <v>8</v>
      </c>
      <c r="D53" s="6">
        <v>6</v>
      </c>
      <c r="E53" s="7">
        <v>75</v>
      </c>
      <c r="F53" s="8">
        <v>0</v>
      </c>
      <c r="G53" s="7">
        <v>0</v>
      </c>
      <c r="H53" s="18">
        <f t="shared" si="10"/>
        <v>0.75</v>
      </c>
      <c r="I53" s="8">
        <v>0</v>
      </c>
      <c r="J53" s="7">
        <v>0</v>
      </c>
      <c r="K53" s="8">
        <v>0</v>
      </c>
      <c r="L53" s="7">
        <v>0</v>
      </c>
      <c r="M53" s="8">
        <v>0</v>
      </c>
      <c r="N53" s="7">
        <v>0</v>
      </c>
      <c r="O53" s="18">
        <f t="shared" si="6"/>
        <v>0</v>
      </c>
      <c r="P53" s="8">
        <v>1</v>
      </c>
      <c r="Q53" s="7">
        <v>12.5</v>
      </c>
      <c r="R53" s="8">
        <v>1</v>
      </c>
      <c r="S53" s="7">
        <v>12.5</v>
      </c>
      <c r="T53" s="8">
        <v>0</v>
      </c>
      <c r="U53" s="7">
        <v>0</v>
      </c>
      <c r="V53" s="18">
        <f t="shared" si="7"/>
        <v>0.25</v>
      </c>
      <c r="W53" s="8">
        <v>0</v>
      </c>
      <c r="X53" s="7">
        <v>0</v>
      </c>
      <c r="Y53" s="8">
        <v>0</v>
      </c>
      <c r="Z53" s="7">
        <v>0</v>
      </c>
      <c r="AA53" s="18">
        <f t="shared" si="8"/>
        <v>0</v>
      </c>
      <c r="AB53" s="8">
        <v>0</v>
      </c>
      <c r="AC53" s="25">
        <v>0</v>
      </c>
    </row>
    <row r="54" spans="1:29" x14ac:dyDescent="0.2">
      <c r="A54" s="24" t="s">
        <v>86</v>
      </c>
      <c r="B54" s="5" t="s">
        <v>87</v>
      </c>
      <c r="C54" s="10">
        <f t="shared" si="9"/>
        <v>124</v>
      </c>
      <c r="D54" s="6">
        <v>55</v>
      </c>
      <c r="E54" s="7">
        <v>44.354838709677402</v>
      </c>
      <c r="F54" s="8">
        <v>16</v>
      </c>
      <c r="G54" s="7">
        <v>12.9032258064516</v>
      </c>
      <c r="H54" s="18">
        <f t="shared" si="10"/>
        <v>0.57258064516129037</v>
      </c>
      <c r="I54" s="8">
        <v>9</v>
      </c>
      <c r="J54" s="7">
        <v>7.2580645161290303</v>
      </c>
      <c r="K54" s="8">
        <v>14</v>
      </c>
      <c r="L54" s="7">
        <v>11.290322580645199</v>
      </c>
      <c r="M54" s="8">
        <v>6</v>
      </c>
      <c r="N54" s="7">
        <v>4.8387096774193497</v>
      </c>
      <c r="O54" s="18">
        <f t="shared" si="6"/>
        <v>0.23387096774193547</v>
      </c>
      <c r="P54" s="8">
        <v>5</v>
      </c>
      <c r="Q54" s="7">
        <v>4.0322580645161299</v>
      </c>
      <c r="R54" s="8">
        <v>3</v>
      </c>
      <c r="S54" s="7">
        <v>2.4193548387096802</v>
      </c>
      <c r="T54" s="8">
        <v>0</v>
      </c>
      <c r="U54" s="7">
        <v>0</v>
      </c>
      <c r="V54" s="18">
        <f t="shared" si="7"/>
        <v>6.4516129032258063E-2</v>
      </c>
      <c r="W54" s="8">
        <v>2</v>
      </c>
      <c r="X54" s="7">
        <v>1.61290322580645</v>
      </c>
      <c r="Y54" s="8">
        <v>0</v>
      </c>
      <c r="Z54" s="7">
        <v>0</v>
      </c>
      <c r="AA54" s="18">
        <f t="shared" si="8"/>
        <v>1.6129032258064516E-2</v>
      </c>
      <c r="AB54" s="8">
        <v>14</v>
      </c>
      <c r="AC54" s="25">
        <v>11.290322580645199</v>
      </c>
    </row>
    <row r="55" spans="1:29" x14ac:dyDescent="0.2">
      <c r="A55" s="24" t="s">
        <v>86</v>
      </c>
      <c r="B55" s="5" t="s">
        <v>88</v>
      </c>
      <c r="C55" s="10">
        <f t="shared" si="9"/>
        <v>193</v>
      </c>
      <c r="D55" s="6">
        <v>154</v>
      </c>
      <c r="E55" s="7">
        <v>79.792746113989594</v>
      </c>
      <c r="F55" s="8">
        <v>12</v>
      </c>
      <c r="G55" s="7">
        <v>6.2176165803108798</v>
      </c>
      <c r="H55" s="18">
        <f t="shared" si="10"/>
        <v>0.86010362694300513</v>
      </c>
      <c r="I55" s="8">
        <v>10</v>
      </c>
      <c r="J55" s="7">
        <v>5.1813471502590698</v>
      </c>
      <c r="K55" s="8">
        <v>8</v>
      </c>
      <c r="L55" s="7">
        <v>4.14507772020725</v>
      </c>
      <c r="M55" s="8">
        <v>3</v>
      </c>
      <c r="N55" s="7">
        <v>1.55440414507772</v>
      </c>
      <c r="O55" s="18">
        <f t="shared" si="6"/>
        <v>0.10880829015544041</v>
      </c>
      <c r="P55" s="8">
        <v>0</v>
      </c>
      <c r="Q55" s="7">
        <v>0</v>
      </c>
      <c r="R55" s="8">
        <v>1</v>
      </c>
      <c r="S55" s="7">
        <v>0.51813471502590702</v>
      </c>
      <c r="T55" s="8">
        <v>2</v>
      </c>
      <c r="U55" s="7">
        <v>1.03626943005181</v>
      </c>
      <c r="V55" s="18">
        <f t="shared" si="7"/>
        <v>1.5544041450777202E-2</v>
      </c>
      <c r="W55" s="8">
        <v>0</v>
      </c>
      <c r="X55" s="7">
        <v>0</v>
      </c>
      <c r="Y55" s="8">
        <v>1</v>
      </c>
      <c r="Z55" s="7">
        <v>0.51813471502590702</v>
      </c>
      <c r="AA55" s="18">
        <f t="shared" si="8"/>
        <v>5.1813471502590676E-3</v>
      </c>
      <c r="AB55" s="8">
        <v>2</v>
      </c>
      <c r="AC55" s="25">
        <v>1.03626943005181</v>
      </c>
    </row>
    <row r="56" spans="1:29" x14ac:dyDescent="0.2">
      <c r="A56" s="24" t="s">
        <v>86</v>
      </c>
      <c r="B56" s="5" t="s">
        <v>89</v>
      </c>
      <c r="C56" s="10">
        <f t="shared" si="9"/>
        <v>42</v>
      </c>
      <c r="D56" s="6">
        <v>20</v>
      </c>
      <c r="E56" s="7">
        <v>47.619047619047599</v>
      </c>
      <c r="F56" s="8">
        <v>1</v>
      </c>
      <c r="G56" s="7">
        <v>2.38095238095238</v>
      </c>
      <c r="H56" s="18">
        <f t="shared" si="10"/>
        <v>0.5</v>
      </c>
      <c r="I56" s="8">
        <v>1</v>
      </c>
      <c r="J56" s="7">
        <v>2.38095238095238</v>
      </c>
      <c r="K56" s="8">
        <v>12</v>
      </c>
      <c r="L56" s="7">
        <v>28.571428571428601</v>
      </c>
      <c r="M56" s="8">
        <v>1</v>
      </c>
      <c r="N56" s="7">
        <v>2.38095238095238</v>
      </c>
      <c r="O56" s="18">
        <f t="shared" si="6"/>
        <v>0.33333333333333331</v>
      </c>
      <c r="P56" s="8">
        <v>0</v>
      </c>
      <c r="Q56" s="7">
        <v>0</v>
      </c>
      <c r="R56" s="8">
        <v>6</v>
      </c>
      <c r="S56" s="7">
        <v>14.285714285714301</v>
      </c>
      <c r="T56" s="8">
        <v>0</v>
      </c>
      <c r="U56" s="7">
        <v>0</v>
      </c>
      <c r="V56" s="18">
        <f t="shared" si="7"/>
        <v>0.14285714285714285</v>
      </c>
      <c r="W56" s="8">
        <v>0</v>
      </c>
      <c r="X56" s="7">
        <v>0</v>
      </c>
      <c r="Y56" s="8">
        <v>1</v>
      </c>
      <c r="Z56" s="7">
        <v>2.38095238095238</v>
      </c>
      <c r="AA56" s="18">
        <f t="shared" si="8"/>
        <v>2.3809523809523808E-2</v>
      </c>
      <c r="AB56" s="8">
        <v>0</v>
      </c>
      <c r="AC56" s="25">
        <v>0</v>
      </c>
    </row>
    <row r="57" spans="1:29" x14ac:dyDescent="0.2">
      <c r="A57" s="24" t="s">
        <v>86</v>
      </c>
      <c r="B57" s="5" t="s">
        <v>90</v>
      </c>
      <c r="C57" s="10">
        <f t="shared" si="9"/>
        <v>65</v>
      </c>
      <c r="D57" s="6">
        <v>36</v>
      </c>
      <c r="E57" s="7">
        <v>55.384615384615401</v>
      </c>
      <c r="F57" s="8">
        <v>6</v>
      </c>
      <c r="G57" s="7">
        <v>9.2307692307692299</v>
      </c>
      <c r="H57" s="18">
        <f t="shared" si="10"/>
        <v>0.64615384615384619</v>
      </c>
      <c r="I57" s="8">
        <v>3</v>
      </c>
      <c r="J57" s="7">
        <v>4.6153846153846203</v>
      </c>
      <c r="K57" s="8">
        <v>7</v>
      </c>
      <c r="L57" s="7">
        <v>10.7692307692308</v>
      </c>
      <c r="M57" s="8">
        <v>6</v>
      </c>
      <c r="N57" s="7">
        <v>9.2307692307692299</v>
      </c>
      <c r="O57" s="18">
        <f t="shared" si="6"/>
        <v>0.24615384615384617</v>
      </c>
      <c r="P57" s="8">
        <v>3</v>
      </c>
      <c r="Q57" s="7">
        <v>4.6153846153846203</v>
      </c>
      <c r="R57" s="8">
        <v>2</v>
      </c>
      <c r="S57" s="7">
        <v>3.0769230769230802</v>
      </c>
      <c r="T57" s="8">
        <v>1</v>
      </c>
      <c r="U57" s="7">
        <v>1.5384615384615401</v>
      </c>
      <c r="V57" s="18">
        <f t="shared" si="7"/>
        <v>9.2307692307692313E-2</v>
      </c>
      <c r="W57" s="8">
        <v>0</v>
      </c>
      <c r="X57" s="7">
        <v>0</v>
      </c>
      <c r="Y57" s="8">
        <v>0</v>
      </c>
      <c r="Z57" s="7">
        <v>0</v>
      </c>
      <c r="AA57" s="18">
        <f t="shared" si="8"/>
        <v>0</v>
      </c>
      <c r="AB57" s="8">
        <v>1</v>
      </c>
      <c r="AC57" s="25">
        <v>1.5384615384615401</v>
      </c>
    </row>
    <row r="58" spans="1:29" x14ac:dyDescent="0.2">
      <c r="A58" s="24" t="s">
        <v>91</v>
      </c>
      <c r="B58" s="5" t="s">
        <v>91</v>
      </c>
      <c r="C58" s="10">
        <f t="shared" si="9"/>
        <v>168</v>
      </c>
      <c r="D58" s="6">
        <v>158</v>
      </c>
      <c r="E58" s="7">
        <v>94.047619047619094</v>
      </c>
      <c r="F58" s="8">
        <v>5</v>
      </c>
      <c r="G58" s="7">
        <v>2.9761904761904798</v>
      </c>
      <c r="H58" s="18">
        <f t="shared" si="10"/>
        <v>0.97023809523809523</v>
      </c>
      <c r="I58" s="8">
        <v>0</v>
      </c>
      <c r="J58" s="7">
        <v>0</v>
      </c>
      <c r="K58" s="8">
        <v>0</v>
      </c>
      <c r="L58" s="7">
        <v>0</v>
      </c>
      <c r="M58" s="8">
        <v>0</v>
      </c>
      <c r="N58" s="7">
        <v>0</v>
      </c>
      <c r="O58" s="18">
        <f t="shared" si="6"/>
        <v>0</v>
      </c>
      <c r="P58" s="8">
        <v>1</v>
      </c>
      <c r="Q58" s="7">
        <v>0.59523809523809501</v>
      </c>
      <c r="R58" s="8">
        <v>3</v>
      </c>
      <c r="S58" s="7">
        <v>1.78571428571429</v>
      </c>
      <c r="T58" s="8">
        <v>1</v>
      </c>
      <c r="U58" s="7">
        <v>0.59523809523809501</v>
      </c>
      <c r="V58" s="18">
        <f t="shared" si="7"/>
        <v>2.976190476190476E-2</v>
      </c>
      <c r="W58" s="8">
        <v>0</v>
      </c>
      <c r="X58" s="7">
        <v>0</v>
      </c>
      <c r="Y58" s="8">
        <v>0</v>
      </c>
      <c r="Z58" s="7">
        <v>0</v>
      </c>
      <c r="AA58" s="18">
        <f t="shared" si="8"/>
        <v>0</v>
      </c>
      <c r="AB58" s="8">
        <v>0</v>
      </c>
      <c r="AC58" s="25">
        <v>0</v>
      </c>
    </row>
    <row r="59" spans="1:29" x14ac:dyDescent="0.2">
      <c r="A59" s="24" t="s">
        <v>48</v>
      </c>
      <c r="B59" s="5" t="s">
        <v>53</v>
      </c>
      <c r="C59" s="10">
        <f t="shared" si="9"/>
        <v>275</v>
      </c>
      <c r="D59" s="6">
        <v>99</v>
      </c>
      <c r="E59" s="7">
        <v>36</v>
      </c>
      <c r="F59" s="8">
        <v>41</v>
      </c>
      <c r="G59" s="7">
        <v>14.909090909090899</v>
      </c>
      <c r="H59" s="18">
        <f t="shared" si="10"/>
        <v>0.50909090909090904</v>
      </c>
      <c r="I59" s="8">
        <v>28</v>
      </c>
      <c r="J59" s="7">
        <v>10.181818181818199</v>
      </c>
      <c r="K59" s="8">
        <v>35</v>
      </c>
      <c r="L59" s="7">
        <v>12.7272727272727</v>
      </c>
      <c r="M59" s="8">
        <v>25</v>
      </c>
      <c r="N59" s="7">
        <v>9.0909090909090899</v>
      </c>
      <c r="O59" s="18">
        <f t="shared" si="6"/>
        <v>0.32</v>
      </c>
      <c r="P59" s="8">
        <v>9</v>
      </c>
      <c r="Q59" s="7">
        <v>3.2727272727272698</v>
      </c>
      <c r="R59" s="8">
        <v>9</v>
      </c>
      <c r="S59" s="7">
        <v>3.2727272727272698</v>
      </c>
      <c r="T59" s="8">
        <v>3</v>
      </c>
      <c r="U59" s="7">
        <v>1.0909090909090899</v>
      </c>
      <c r="V59" s="18">
        <f t="shared" si="7"/>
        <v>7.636363636363637E-2</v>
      </c>
      <c r="W59" s="8">
        <v>0</v>
      </c>
      <c r="X59" s="7">
        <v>0</v>
      </c>
      <c r="Y59" s="8">
        <v>1</v>
      </c>
      <c r="Z59" s="7">
        <v>0.36363636363636398</v>
      </c>
      <c r="AA59" s="18">
        <f t="shared" si="8"/>
        <v>3.6363636363636364E-3</v>
      </c>
      <c r="AB59" s="8">
        <v>25</v>
      </c>
      <c r="AC59" s="25">
        <v>9.0909090909090899</v>
      </c>
    </row>
    <row r="60" spans="1:29" x14ac:dyDescent="0.2">
      <c r="A60" s="24" t="s">
        <v>92</v>
      </c>
      <c r="B60" s="5" t="s">
        <v>92</v>
      </c>
      <c r="C60" s="10">
        <f t="shared" si="9"/>
        <v>167</v>
      </c>
      <c r="D60" s="6">
        <v>83</v>
      </c>
      <c r="E60" s="7">
        <v>49.700598802395199</v>
      </c>
      <c r="F60" s="8">
        <v>22</v>
      </c>
      <c r="G60" s="7">
        <v>13.1736526946108</v>
      </c>
      <c r="H60" s="18">
        <f t="shared" si="10"/>
        <v>0.62874251497005984</v>
      </c>
      <c r="I60" s="8">
        <v>16</v>
      </c>
      <c r="J60" s="7">
        <v>9.5808383233532908</v>
      </c>
      <c r="K60" s="8">
        <v>13</v>
      </c>
      <c r="L60" s="7">
        <v>7.7844311377245496</v>
      </c>
      <c r="M60" s="8">
        <v>13</v>
      </c>
      <c r="N60" s="7">
        <v>7.7844311377245496</v>
      </c>
      <c r="O60" s="18">
        <f t="shared" si="6"/>
        <v>0.25149700598802394</v>
      </c>
      <c r="P60" s="8">
        <v>7</v>
      </c>
      <c r="Q60" s="7">
        <v>4.19161676646707</v>
      </c>
      <c r="R60" s="8">
        <v>3</v>
      </c>
      <c r="S60" s="7">
        <v>1.79640718562874</v>
      </c>
      <c r="T60" s="8">
        <v>1</v>
      </c>
      <c r="U60" s="7">
        <v>0.59880239520958101</v>
      </c>
      <c r="V60" s="18">
        <f t="shared" si="7"/>
        <v>6.5868263473053898E-2</v>
      </c>
      <c r="W60" s="8">
        <v>1</v>
      </c>
      <c r="X60" s="7">
        <v>0.59880239520958101</v>
      </c>
      <c r="Y60" s="8">
        <v>1</v>
      </c>
      <c r="Z60" s="7">
        <v>0.59880239520958101</v>
      </c>
      <c r="AA60" s="18">
        <f t="shared" si="8"/>
        <v>1.1976047904191617E-2</v>
      </c>
      <c r="AB60" s="8">
        <v>7</v>
      </c>
      <c r="AC60" s="25">
        <v>4.19161676646707</v>
      </c>
    </row>
    <row r="61" spans="1:29" x14ac:dyDescent="0.2">
      <c r="A61" s="24" t="s">
        <v>93</v>
      </c>
      <c r="B61" s="5" t="s">
        <v>95</v>
      </c>
      <c r="C61" s="10">
        <f t="shared" si="9"/>
        <v>589</v>
      </c>
      <c r="D61" s="6">
        <v>121</v>
      </c>
      <c r="E61" s="7">
        <v>20.543293718166399</v>
      </c>
      <c r="F61" s="8">
        <v>104</v>
      </c>
      <c r="G61" s="7">
        <v>17.657045840407498</v>
      </c>
      <c r="H61" s="18">
        <f t="shared" si="10"/>
        <v>0.38200339558573854</v>
      </c>
      <c r="I61" s="8">
        <v>90</v>
      </c>
      <c r="J61" s="7">
        <v>15.2801358234295</v>
      </c>
      <c r="K61" s="8">
        <v>95</v>
      </c>
      <c r="L61" s="7">
        <v>16.129032258064498</v>
      </c>
      <c r="M61" s="8">
        <v>58</v>
      </c>
      <c r="N61" s="7">
        <v>9.8471986417657007</v>
      </c>
      <c r="O61" s="18">
        <f t="shared" si="6"/>
        <v>0.41256366723259763</v>
      </c>
      <c r="P61" s="8">
        <v>26</v>
      </c>
      <c r="Q61" s="7">
        <v>4.4142614601018701</v>
      </c>
      <c r="R61" s="8">
        <v>25</v>
      </c>
      <c r="S61" s="7">
        <v>4.2444821731748696</v>
      </c>
      <c r="T61" s="8">
        <v>8</v>
      </c>
      <c r="U61" s="7">
        <v>1.3582342954159601</v>
      </c>
      <c r="V61" s="18">
        <f t="shared" si="7"/>
        <v>0.100169779286927</v>
      </c>
      <c r="W61" s="8">
        <v>8</v>
      </c>
      <c r="X61" s="7">
        <v>1.3582342954159601</v>
      </c>
      <c r="Y61" s="8">
        <v>6</v>
      </c>
      <c r="Z61" s="7">
        <v>1.0186757215619699</v>
      </c>
      <c r="AA61" s="18">
        <f t="shared" si="8"/>
        <v>2.3769100169779286E-2</v>
      </c>
      <c r="AB61" s="8">
        <v>48</v>
      </c>
      <c r="AC61" s="25">
        <v>8.1494057724957596</v>
      </c>
    </row>
    <row r="62" spans="1:29" x14ac:dyDescent="0.2">
      <c r="A62" s="24" t="s">
        <v>96</v>
      </c>
      <c r="B62" s="5" t="s">
        <v>96</v>
      </c>
      <c r="C62" s="10">
        <f t="shared" si="9"/>
        <v>1006</v>
      </c>
      <c r="D62" s="6">
        <v>360</v>
      </c>
      <c r="E62" s="7">
        <v>35.785288270377698</v>
      </c>
      <c r="F62" s="8">
        <v>171</v>
      </c>
      <c r="G62" s="7">
        <v>16.998011928429399</v>
      </c>
      <c r="H62" s="18">
        <f t="shared" si="10"/>
        <v>0.52783300198807159</v>
      </c>
      <c r="I62" s="8">
        <v>111</v>
      </c>
      <c r="J62" s="7">
        <v>11.033797216699799</v>
      </c>
      <c r="K62" s="8">
        <v>146</v>
      </c>
      <c r="L62" s="7">
        <v>14.5129224652087</v>
      </c>
      <c r="M62" s="8">
        <v>76</v>
      </c>
      <c r="N62" s="7">
        <v>7.5546719681908501</v>
      </c>
      <c r="O62" s="18">
        <f t="shared" si="6"/>
        <v>0.33101391650099404</v>
      </c>
      <c r="P62" s="8">
        <v>45</v>
      </c>
      <c r="Q62" s="7">
        <v>4.4731610337972203</v>
      </c>
      <c r="R62" s="8">
        <v>38</v>
      </c>
      <c r="S62" s="7">
        <v>3.7773359840954299</v>
      </c>
      <c r="T62" s="8">
        <v>15</v>
      </c>
      <c r="U62" s="7">
        <v>1.4910536779324099</v>
      </c>
      <c r="V62" s="18">
        <f t="shared" si="7"/>
        <v>9.7415506958250492E-2</v>
      </c>
      <c r="W62" s="8">
        <v>3</v>
      </c>
      <c r="X62" s="7">
        <v>0.29821073558648098</v>
      </c>
      <c r="Y62" s="8">
        <v>3</v>
      </c>
      <c r="Z62" s="7">
        <v>0.29821073558648098</v>
      </c>
      <c r="AA62" s="18">
        <f t="shared" si="8"/>
        <v>5.9642147117296221E-3</v>
      </c>
      <c r="AB62" s="8">
        <v>38</v>
      </c>
      <c r="AC62" s="25">
        <v>3.7773359840954299</v>
      </c>
    </row>
    <row r="63" spans="1:29" x14ac:dyDescent="0.2">
      <c r="A63" s="24" t="s">
        <v>48</v>
      </c>
      <c r="B63" s="5" t="s">
        <v>54</v>
      </c>
      <c r="C63" s="10">
        <f t="shared" si="9"/>
        <v>233</v>
      </c>
      <c r="D63" s="6">
        <v>88</v>
      </c>
      <c r="E63" s="7">
        <v>37.7682403433476</v>
      </c>
      <c r="F63" s="8">
        <v>52</v>
      </c>
      <c r="G63" s="7">
        <v>22.317596566523601</v>
      </c>
      <c r="H63" s="18">
        <f t="shared" si="10"/>
        <v>0.60085836909871249</v>
      </c>
      <c r="I63" s="8">
        <v>30</v>
      </c>
      <c r="J63" s="7">
        <v>12.8755364806867</v>
      </c>
      <c r="K63" s="8">
        <v>16</v>
      </c>
      <c r="L63" s="7">
        <v>6.8669527896995701</v>
      </c>
      <c r="M63" s="8">
        <v>14</v>
      </c>
      <c r="N63" s="7">
        <v>6.0085836909871198</v>
      </c>
      <c r="O63" s="18">
        <f t="shared" si="6"/>
        <v>0.25751072961373389</v>
      </c>
      <c r="P63" s="8">
        <v>10</v>
      </c>
      <c r="Q63" s="7">
        <v>4.2918454935622297</v>
      </c>
      <c r="R63" s="8">
        <v>3</v>
      </c>
      <c r="S63" s="7">
        <v>1.28755364806867</v>
      </c>
      <c r="T63" s="8">
        <v>3</v>
      </c>
      <c r="U63" s="7">
        <v>1.28755364806867</v>
      </c>
      <c r="V63" s="18">
        <f t="shared" si="7"/>
        <v>6.8669527896995708E-2</v>
      </c>
      <c r="W63" s="8">
        <v>1</v>
      </c>
      <c r="X63" s="7">
        <v>0.42918454935622302</v>
      </c>
      <c r="Y63" s="8">
        <v>1</v>
      </c>
      <c r="Z63" s="7">
        <v>0.42918454935622302</v>
      </c>
      <c r="AA63" s="18">
        <f t="shared" si="8"/>
        <v>8.5836909871244635E-3</v>
      </c>
      <c r="AB63" s="8">
        <v>15</v>
      </c>
      <c r="AC63" s="25">
        <v>6.4377682403433498</v>
      </c>
    </row>
    <row r="64" spans="1:29" x14ac:dyDescent="0.2">
      <c r="A64" s="24" t="s">
        <v>97</v>
      </c>
      <c r="B64" s="5" t="s">
        <v>99</v>
      </c>
      <c r="C64" s="10">
        <f t="shared" si="9"/>
        <v>405</v>
      </c>
      <c r="D64" s="6">
        <v>203</v>
      </c>
      <c r="E64" s="7">
        <v>50.123456790123498</v>
      </c>
      <c r="F64" s="8">
        <v>60</v>
      </c>
      <c r="G64" s="7">
        <v>14.814814814814801</v>
      </c>
      <c r="H64" s="18">
        <f t="shared" si="10"/>
        <v>0.64938271604938269</v>
      </c>
      <c r="I64" s="8">
        <v>33</v>
      </c>
      <c r="J64" s="7">
        <v>8.1481481481481506</v>
      </c>
      <c r="K64" s="8">
        <v>37</v>
      </c>
      <c r="L64" s="7">
        <v>9.1358024691358004</v>
      </c>
      <c r="M64" s="8">
        <v>15</v>
      </c>
      <c r="N64" s="7">
        <v>3.7037037037037002</v>
      </c>
      <c r="O64" s="18">
        <f t="shared" si="6"/>
        <v>0.20987654320987653</v>
      </c>
      <c r="P64" s="8">
        <v>8</v>
      </c>
      <c r="Q64" s="7">
        <v>1.9753086419753101</v>
      </c>
      <c r="R64" s="8">
        <v>16</v>
      </c>
      <c r="S64" s="7">
        <v>3.9506172839506202</v>
      </c>
      <c r="T64" s="8">
        <v>7</v>
      </c>
      <c r="U64" s="7">
        <v>1.7283950617283901</v>
      </c>
      <c r="V64" s="18">
        <f t="shared" si="7"/>
        <v>7.6543209876543214E-2</v>
      </c>
      <c r="W64" s="8">
        <v>0</v>
      </c>
      <c r="X64" s="7">
        <v>0</v>
      </c>
      <c r="Y64" s="8">
        <v>3</v>
      </c>
      <c r="Z64" s="7">
        <v>0.74074074074074103</v>
      </c>
      <c r="AA64" s="18">
        <f t="shared" si="8"/>
        <v>7.4074074074074077E-3</v>
      </c>
      <c r="AB64" s="8">
        <v>23</v>
      </c>
      <c r="AC64" s="25">
        <v>5.67901234567901</v>
      </c>
    </row>
    <row r="65" spans="1:29" x14ac:dyDescent="0.2">
      <c r="A65" s="24" t="s">
        <v>78</v>
      </c>
      <c r="B65" s="5" t="s">
        <v>84</v>
      </c>
      <c r="C65" s="10">
        <f t="shared" si="9"/>
        <v>646</v>
      </c>
      <c r="D65" s="6">
        <v>130</v>
      </c>
      <c r="E65" s="7">
        <v>20.123839009287899</v>
      </c>
      <c r="F65" s="8">
        <v>162</v>
      </c>
      <c r="G65" s="7">
        <v>25.077399380805002</v>
      </c>
      <c r="H65" s="18">
        <f t="shared" si="10"/>
        <v>0.45201238390092879</v>
      </c>
      <c r="I65" s="8">
        <v>79</v>
      </c>
      <c r="J65" s="7">
        <v>12.229102167182701</v>
      </c>
      <c r="K65" s="8">
        <v>75</v>
      </c>
      <c r="L65" s="7">
        <v>11.609907120742999</v>
      </c>
      <c r="M65" s="8">
        <v>66</v>
      </c>
      <c r="N65" s="7">
        <v>10.216718266253899</v>
      </c>
      <c r="O65" s="18">
        <f t="shared" si="6"/>
        <v>0.34055727554179566</v>
      </c>
      <c r="P65" s="8">
        <v>29</v>
      </c>
      <c r="Q65" s="7">
        <v>4.4891640866873104</v>
      </c>
      <c r="R65" s="8">
        <v>29</v>
      </c>
      <c r="S65" s="7">
        <v>4.4891640866873104</v>
      </c>
      <c r="T65" s="8">
        <v>18</v>
      </c>
      <c r="U65" s="7">
        <v>2.7863777089783301</v>
      </c>
      <c r="V65" s="18">
        <f t="shared" si="7"/>
        <v>0.11764705882352941</v>
      </c>
      <c r="W65" s="8">
        <v>4</v>
      </c>
      <c r="X65" s="7">
        <v>0.61919504643962897</v>
      </c>
      <c r="Y65" s="8">
        <v>4</v>
      </c>
      <c r="Z65" s="7">
        <v>0.61919504643962897</v>
      </c>
      <c r="AA65" s="18">
        <f t="shared" si="8"/>
        <v>1.238390092879257E-2</v>
      </c>
      <c r="AB65" s="8">
        <v>50</v>
      </c>
      <c r="AC65" s="25">
        <v>7.7399380804953601</v>
      </c>
    </row>
    <row r="66" spans="1:29" x14ac:dyDescent="0.2">
      <c r="A66" s="24" t="s">
        <v>100</v>
      </c>
      <c r="B66" s="5" t="s">
        <v>102</v>
      </c>
      <c r="C66" s="10">
        <f t="shared" si="9"/>
        <v>311</v>
      </c>
      <c r="D66" s="6">
        <v>70</v>
      </c>
      <c r="E66" s="7">
        <v>22.508038585209</v>
      </c>
      <c r="F66" s="8">
        <v>91</v>
      </c>
      <c r="G66" s="7">
        <v>29.2604501607717</v>
      </c>
      <c r="H66" s="18">
        <f t="shared" si="10"/>
        <v>0.51768488745980712</v>
      </c>
      <c r="I66" s="8">
        <v>39</v>
      </c>
      <c r="J66" s="7">
        <v>12.540192926045</v>
      </c>
      <c r="K66" s="8">
        <v>25</v>
      </c>
      <c r="L66" s="7">
        <v>8.0385852090032195</v>
      </c>
      <c r="M66" s="8">
        <v>36</v>
      </c>
      <c r="N66" s="7">
        <v>11.5755627009646</v>
      </c>
      <c r="O66" s="18">
        <f t="shared" si="6"/>
        <v>0.32154340836012862</v>
      </c>
      <c r="P66" s="8">
        <v>10</v>
      </c>
      <c r="Q66" s="7">
        <v>3.21543408360129</v>
      </c>
      <c r="R66" s="8">
        <v>12</v>
      </c>
      <c r="S66" s="7">
        <v>3.8585209003215399</v>
      </c>
      <c r="T66" s="8">
        <v>6</v>
      </c>
      <c r="U66" s="7">
        <v>1.92926045016077</v>
      </c>
      <c r="V66" s="18">
        <f t="shared" si="7"/>
        <v>9.0032154340836015E-2</v>
      </c>
      <c r="W66" s="8">
        <v>1</v>
      </c>
      <c r="X66" s="7">
        <v>0.32154340836012901</v>
      </c>
      <c r="Y66" s="8">
        <v>5</v>
      </c>
      <c r="Z66" s="7">
        <v>1.6077170418006399</v>
      </c>
      <c r="AA66" s="18">
        <f t="shared" si="8"/>
        <v>1.9292604501607719E-2</v>
      </c>
      <c r="AB66" s="8">
        <v>16</v>
      </c>
      <c r="AC66" s="25">
        <v>5.1446945337620598</v>
      </c>
    </row>
    <row r="67" spans="1:29" x14ac:dyDescent="0.2">
      <c r="A67" s="24"/>
      <c r="B67" s="5" t="s">
        <v>106</v>
      </c>
      <c r="C67" s="10">
        <f t="shared" si="9"/>
        <v>21</v>
      </c>
      <c r="D67" s="6">
        <v>18</v>
      </c>
      <c r="E67" s="7">
        <v>85.714285714285694</v>
      </c>
      <c r="F67" s="8">
        <v>2</v>
      </c>
      <c r="G67" s="7">
        <v>9.5238095238095202</v>
      </c>
      <c r="H67" s="18">
        <f t="shared" si="10"/>
        <v>0.95238095238095233</v>
      </c>
      <c r="I67" s="8">
        <v>0</v>
      </c>
      <c r="J67" s="7">
        <v>0</v>
      </c>
      <c r="K67" s="8">
        <v>1</v>
      </c>
      <c r="L67" s="7">
        <v>4.7619047619047601</v>
      </c>
      <c r="M67" s="8">
        <v>0</v>
      </c>
      <c r="N67" s="7">
        <v>0</v>
      </c>
      <c r="O67" s="18">
        <f t="shared" si="6"/>
        <v>4.7619047619047616E-2</v>
      </c>
      <c r="P67" s="8">
        <v>0</v>
      </c>
      <c r="Q67" s="7">
        <v>0</v>
      </c>
      <c r="R67" s="8">
        <v>0</v>
      </c>
      <c r="S67" s="7">
        <v>0</v>
      </c>
      <c r="T67" s="8">
        <v>0</v>
      </c>
      <c r="U67" s="7">
        <v>0</v>
      </c>
      <c r="V67" s="18">
        <f t="shared" si="7"/>
        <v>0</v>
      </c>
      <c r="W67" s="8">
        <v>0</v>
      </c>
      <c r="X67" s="7">
        <v>0</v>
      </c>
      <c r="Y67" s="8">
        <v>0</v>
      </c>
      <c r="Z67" s="7">
        <v>0</v>
      </c>
      <c r="AA67" s="18">
        <f t="shared" si="8"/>
        <v>0</v>
      </c>
      <c r="AB67" s="8">
        <v>0</v>
      </c>
      <c r="AC67" s="25">
        <v>0</v>
      </c>
    </row>
    <row r="68" spans="1:29" x14ac:dyDescent="0.2">
      <c r="A68" s="32" t="s">
        <v>107</v>
      </c>
      <c r="B68" s="33" t="s">
        <v>107</v>
      </c>
      <c r="C68" s="34">
        <f t="shared" si="9"/>
        <v>43</v>
      </c>
      <c r="D68" s="35">
        <v>8</v>
      </c>
      <c r="E68" s="36">
        <v>18.604651162790699</v>
      </c>
      <c r="F68" s="35">
        <v>9</v>
      </c>
      <c r="G68" s="36">
        <v>20.930232558139501</v>
      </c>
      <c r="H68" s="37">
        <f t="shared" si="10"/>
        <v>0.39534883720930231</v>
      </c>
      <c r="I68" s="35">
        <v>7</v>
      </c>
      <c r="J68" s="36">
        <v>16.2790697674419</v>
      </c>
      <c r="K68" s="35">
        <v>12</v>
      </c>
      <c r="L68" s="36">
        <v>27.906976744186</v>
      </c>
      <c r="M68" s="35">
        <v>3</v>
      </c>
      <c r="N68" s="36">
        <v>6.9767441860465098</v>
      </c>
      <c r="O68" s="37">
        <f t="shared" si="6"/>
        <v>0.51162790697674421</v>
      </c>
      <c r="P68" s="35">
        <v>1</v>
      </c>
      <c r="Q68" s="36">
        <v>2.32558139534884</v>
      </c>
      <c r="R68" s="35">
        <v>1</v>
      </c>
      <c r="S68" s="36">
        <v>2.32558139534884</v>
      </c>
      <c r="T68" s="35">
        <v>1</v>
      </c>
      <c r="U68" s="36">
        <v>2.32558139534884</v>
      </c>
      <c r="V68" s="37">
        <f t="shared" si="7"/>
        <v>6.9767441860465115E-2</v>
      </c>
      <c r="W68" s="35">
        <v>0</v>
      </c>
      <c r="X68" s="36">
        <v>0</v>
      </c>
      <c r="Y68" s="35">
        <v>0</v>
      </c>
      <c r="Z68" s="36">
        <v>0</v>
      </c>
      <c r="AA68" s="37">
        <f t="shared" si="8"/>
        <v>0</v>
      </c>
      <c r="AB68" s="35">
        <v>1</v>
      </c>
      <c r="AC68" s="38">
        <v>2.32558139534884</v>
      </c>
    </row>
    <row r="69" spans="1:29" ht="16" thickBot="1" x14ac:dyDescent="0.25">
      <c r="A69" s="14" t="s">
        <v>108</v>
      </c>
      <c r="B69" s="14"/>
      <c r="C69" s="15">
        <f>SUM(C8:C68)</f>
        <v>14630</v>
      </c>
      <c r="D69" s="15">
        <f>SUM(D8:D68)</f>
        <v>5202</v>
      </c>
      <c r="E69" s="16">
        <f>(D69/C69)</f>
        <v>0.35557074504442926</v>
      </c>
      <c r="F69" s="15">
        <f>SUM(F8:F68)</f>
        <v>2327</v>
      </c>
      <c r="G69" s="16">
        <f>(F69/C69)</f>
        <v>0.15905673274094326</v>
      </c>
      <c r="H69" s="16">
        <f>(E69+G69)</f>
        <v>0.51462747778537254</v>
      </c>
      <c r="I69" s="15">
        <f>SUM(I8:I68)</f>
        <v>1679</v>
      </c>
      <c r="J69" s="16">
        <f>(I69/C69)</f>
        <v>0.11476418318523582</v>
      </c>
      <c r="K69" s="15">
        <f>SUM(K8:K68)</f>
        <v>1786</v>
      </c>
      <c r="L69" s="16">
        <f>(K69/C69)</f>
        <v>0.12207792207792208</v>
      </c>
      <c r="M69" s="15">
        <f>SUM(M8:M68)</f>
        <v>1158</v>
      </c>
      <c r="N69" s="16">
        <f>(M69/C69)</f>
        <v>7.9152426520847571E-2</v>
      </c>
      <c r="O69" s="16">
        <f>(J69+L69+N69)</f>
        <v>0.31599453178400549</v>
      </c>
      <c r="P69" s="15">
        <f>SUM(P8:P68)</f>
        <v>587</v>
      </c>
      <c r="Q69" s="16">
        <f>(P69/C69)</f>
        <v>4.0123034859876963E-2</v>
      </c>
      <c r="R69" s="15">
        <f>SUM(R8:R68)</f>
        <v>546</v>
      </c>
      <c r="S69" s="16">
        <f>(R69/C69)</f>
        <v>3.7320574162679428E-2</v>
      </c>
      <c r="T69" s="15">
        <f>SUM(T8:T68)</f>
        <v>267</v>
      </c>
      <c r="U69" s="16">
        <f>(T69/C69)</f>
        <v>1.8250170881749829E-2</v>
      </c>
      <c r="V69" s="16">
        <f>(Q69+S69+U69)</f>
        <v>9.569377990430622E-2</v>
      </c>
      <c r="W69" s="15">
        <f>SUM(W8:W68)</f>
        <v>81</v>
      </c>
      <c r="X69" s="16">
        <f>(W69/C69)</f>
        <v>5.5365686944634316E-3</v>
      </c>
      <c r="Y69" s="15">
        <f>SUM(Y8:Y68)</f>
        <v>113</v>
      </c>
      <c r="Z69" s="16">
        <f>(Y69/C69)</f>
        <v>7.723855092276145E-3</v>
      </c>
      <c r="AA69" s="16">
        <f>(X69+Z69)</f>
        <v>1.3260423786739577E-2</v>
      </c>
      <c r="AB69" s="15">
        <f>SUM(AB8:AB68)</f>
        <v>886</v>
      </c>
      <c r="AC69" s="16">
        <f>(AB69/C69)</f>
        <v>6.0560492139439509E-2</v>
      </c>
    </row>
    <row r="70" spans="1:29" ht="16" thickTop="1" x14ac:dyDescent="0.2"/>
    <row r="73" spans="1:29" x14ac:dyDescent="0.2">
      <c r="A73" s="17" t="s">
        <v>109</v>
      </c>
    </row>
  </sheetData>
  <sortState xmlns:xlrd2="http://schemas.microsoft.com/office/spreadsheetml/2017/richdata2" ref="A8:AC69">
    <sortCondition ref="B8"/>
  </sortState>
  <mergeCells count="3">
    <mergeCell ref="A1:AC1"/>
    <mergeCell ref="A2:AC2"/>
    <mergeCell ref="A4:AC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Undergraduate Fall 2020</vt:lpstr>
    </vt:vector>
  </TitlesOfParts>
  <Company>University of Mary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Mary Washington</dc:creator>
  <cp:lastModifiedBy>Claire Quinn</cp:lastModifiedBy>
  <dcterms:created xsi:type="dcterms:W3CDTF">2017-09-13T14:42:25Z</dcterms:created>
  <dcterms:modified xsi:type="dcterms:W3CDTF">2024-11-25T12:11:37Z</dcterms:modified>
</cp:coreProperties>
</file>